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jh226\Desktop\Cost\"/>
    </mc:Choice>
  </mc:AlternateContent>
  <xr:revisionPtr revIDLastSave="0" documentId="13_ncr:1_{37CDA95F-CAF2-4305-9D4E-8BE44856C97B}" xr6:coauthVersionLast="45" xr6:coauthVersionMax="45" xr10:uidLastSave="{00000000-0000-0000-0000-000000000000}"/>
  <bookViews>
    <workbookView xWindow="30360" yWindow="780" windowWidth="22995" windowHeight="16155" xr2:uid="{00000000-000D-0000-FFFF-FFFF00000000}"/>
  </bookViews>
  <sheets>
    <sheet name="Summary" sheetId="8" r:id="rId1"/>
    <sheet name="Rate Calculations" sheetId="9" r:id="rId2"/>
    <sheet name="COGS" sheetId="7" r:id="rId3"/>
    <sheet name="S&amp;W" sheetId="10" r:id="rId4"/>
    <sheet name="Assets" sheetId="11" r:id="rId5"/>
  </sheets>
  <definedNames>
    <definedName name="_xlnm._FilterDatabase" localSheetId="4" hidden="1">Assets!$A$9:$AH$17</definedName>
    <definedName name="Data_Range">OFFSET(Assets!$A$9,0,0,COUNTA(Assets!$A:$A),COUNTA(Assets!$9:$9))</definedName>
    <definedName name="_xlnm.Print_Titles" localSheetId="4">Assets!$9:$9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9" i="8" l="1"/>
  <c r="E29" i="8"/>
  <c r="D29" i="8"/>
  <c r="B2" i="9" l="1"/>
  <c r="AH8" i="11" l="1"/>
  <c r="AG8" i="11"/>
  <c r="AF8" i="11"/>
  <c r="AE8" i="11"/>
  <c r="AD8" i="11"/>
  <c r="AC8" i="11"/>
  <c r="AB8" i="11"/>
  <c r="AF6" i="11"/>
  <c r="AF5" i="11"/>
  <c r="B11" i="9" s="1"/>
  <c r="F34" i="8" s="1"/>
  <c r="AF4" i="11"/>
  <c r="C22" i="10"/>
  <c r="D21" i="10"/>
  <c r="E21" i="10" s="1"/>
  <c r="F21" i="10" s="1"/>
  <c r="H21" i="10" s="1"/>
  <c r="D20" i="10"/>
  <c r="D19" i="10"/>
  <c r="E19" i="10" s="1"/>
  <c r="F19" i="10" s="1"/>
  <c r="H19" i="10" s="1"/>
  <c r="D18" i="10"/>
  <c r="D17" i="10"/>
  <c r="E17" i="10" s="1"/>
  <c r="F17" i="10" s="1"/>
  <c r="H17" i="10" s="1"/>
  <c r="D16" i="10"/>
  <c r="D15" i="10"/>
  <c r="E15" i="10" s="1"/>
  <c r="F15" i="10" s="1"/>
  <c r="H15" i="10" s="1"/>
  <c r="D14" i="10"/>
  <c r="D13" i="10"/>
  <c r="E13" i="10" s="1"/>
  <c r="F13" i="10" s="1"/>
  <c r="H13" i="10" s="1"/>
  <c r="D12" i="10"/>
  <c r="D11" i="10"/>
  <c r="E11" i="10" s="1"/>
  <c r="F11" i="10" s="1"/>
  <c r="H11" i="10" s="1"/>
  <c r="D10" i="10"/>
  <c r="D9" i="10"/>
  <c r="E9" i="10" s="1"/>
  <c r="D8" i="10"/>
  <c r="E7" i="10"/>
  <c r="B45" i="8"/>
  <c r="E44" i="8"/>
  <c r="A44" i="8"/>
  <c r="B26" i="9"/>
  <c r="F32" i="8" s="1"/>
  <c r="D40" i="8"/>
  <c r="E37" i="8" s="1"/>
  <c r="E40" i="8" s="1"/>
  <c r="D35" i="8"/>
  <c r="E30" i="8" l="1"/>
  <c r="E35" i="8" s="1"/>
  <c r="F30" i="8" s="1"/>
  <c r="B17" i="9" s="1"/>
  <c r="B19" i="9" s="1"/>
  <c r="F9" i="10"/>
  <c r="H9" i="10" s="1"/>
  <c r="D22" i="10"/>
  <c r="E8" i="10"/>
  <c r="E10" i="10"/>
  <c r="F10" i="10" s="1"/>
  <c r="H10" i="10" s="1"/>
  <c r="E12" i="10"/>
  <c r="F12" i="10" s="1"/>
  <c r="H12" i="10" s="1"/>
  <c r="E14" i="10"/>
  <c r="F14" i="10" s="1"/>
  <c r="H14" i="10" s="1"/>
  <c r="E16" i="10"/>
  <c r="F16" i="10" s="1"/>
  <c r="H16" i="10" s="1"/>
  <c r="E18" i="10"/>
  <c r="F18" i="10" s="1"/>
  <c r="H18" i="10" s="1"/>
  <c r="E20" i="10"/>
  <c r="F20" i="10" s="1"/>
  <c r="H20" i="10" s="1"/>
  <c r="B46" i="8"/>
  <c r="B12" i="9"/>
  <c r="E22" i="10" l="1"/>
  <c r="F8" i="10"/>
  <c r="B47" i="8"/>
  <c r="F22" i="10" l="1"/>
  <c r="H8" i="10"/>
  <c r="B48" i="8"/>
  <c r="H22" i="10" l="1"/>
  <c r="B4" i="9" s="1"/>
  <c r="B14" i="9" s="1"/>
  <c r="B49" i="8"/>
  <c r="B21" i="9" l="1"/>
  <c r="B28" i="9" s="1"/>
  <c r="B50" i="8"/>
  <c r="F5" i="7" l="1"/>
  <c r="F6" i="7"/>
  <c r="F7" i="7"/>
  <c r="F8" i="7"/>
  <c r="F9" i="7"/>
  <c r="F4" i="7"/>
  <c r="A4" i="7" l="1"/>
  <c r="A5" i="7" l="1"/>
  <c r="A6" i="7" s="1"/>
  <c r="A7" i="7" s="1"/>
  <c r="A8" i="7" s="1"/>
  <c r="A9" i="7" s="1"/>
  <c r="E45" i="8"/>
  <c r="A45" i="8"/>
  <c r="E46" i="8"/>
  <c r="A46" i="8"/>
  <c r="C46" i="8" s="1"/>
  <c r="D46" i="8"/>
  <c r="E47" i="8"/>
  <c r="A47" i="8"/>
  <c r="C47" i="8" s="1"/>
  <c r="D47" i="8"/>
  <c r="D48" i="8"/>
  <c r="A48" i="8"/>
  <c r="C48" i="8" s="1"/>
  <c r="E48" i="8"/>
  <c r="D49" i="8"/>
  <c r="A49" i="8"/>
  <c r="C49" i="8" s="1"/>
  <c r="E49" i="8"/>
  <c r="A50" i="8"/>
  <c r="C50" i="8" s="1"/>
  <c r="D50" i="8"/>
  <c r="E50" i="8"/>
  <c r="D11" i="7"/>
  <c r="F3" i="7"/>
  <c r="F48" i="8" l="1"/>
  <c r="F46" i="8"/>
  <c r="F50" i="8"/>
  <c r="F49" i="8"/>
  <c r="F47" i="8"/>
  <c r="F11" i="7"/>
  <c r="B30" i="9" s="1"/>
  <c r="F33" i="8" l="1"/>
  <c r="B33" i="9"/>
  <c r="B31" i="9"/>
  <c r="E11" i="7"/>
  <c r="C44" i="8" l="1"/>
  <c r="D44" i="8" s="1"/>
  <c r="F44" i="8" s="1"/>
  <c r="C45" i="8"/>
  <c r="D45" i="8" s="1"/>
  <c r="F45" i="8" s="1"/>
  <c r="F51" i="8" l="1"/>
  <c r="F31" i="8" s="1"/>
  <c r="F35" i="8" s="1"/>
</calcChain>
</file>

<file path=xl/sharedStrings.xml><?xml version="1.0" encoding="utf-8"?>
<sst xmlns="http://schemas.openxmlformats.org/spreadsheetml/2006/main" count="134" uniqueCount="122">
  <si>
    <t>Cornell University</t>
  </si>
  <si>
    <t>Recharge Entity - Rate Review Template</t>
  </si>
  <si>
    <t>College/Division</t>
  </si>
  <si>
    <t>Department</t>
  </si>
  <si>
    <t>Accounts</t>
  </si>
  <si>
    <t>Operations</t>
  </si>
  <si>
    <t>Replacement &amp; Renewal</t>
  </si>
  <si>
    <t>External Up‐charge</t>
  </si>
  <si>
    <t>Description of Facility</t>
  </si>
  <si>
    <t>Facility Type (check one)</t>
  </si>
  <si>
    <t>Recharge Operation (&lt;$50,000/yr)</t>
  </si>
  <si>
    <t>Service Facility (&gt;50,000 &lt;2M/yr)</t>
  </si>
  <si>
    <t>Institutional Recharge Operation (&gt;$2M/yr)</t>
  </si>
  <si>
    <t>Specialized Service Center (Officially Designated, &gt; $2M/yr)</t>
  </si>
  <si>
    <t>Date of Submission</t>
  </si>
  <si>
    <t>Period of Rate Request</t>
  </si>
  <si>
    <t>Facility Manager</t>
  </si>
  <si>
    <t>Revenue</t>
  </si>
  <si>
    <t>Capital Expenditures</t>
  </si>
  <si>
    <t>Depreciation Transfer</t>
  </si>
  <si>
    <t>Beginning of Year Balance</t>
  </si>
  <si>
    <t>Depreciation</t>
  </si>
  <si>
    <t>Unit of Measure</t>
  </si>
  <si>
    <t>Forecasted Output</t>
  </si>
  <si>
    <t>Funds Received</t>
  </si>
  <si>
    <t>Rate Calculation Details (or attach additional pages)</t>
  </si>
  <si>
    <t>Name</t>
  </si>
  <si>
    <t>From</t>
  </si>
  <si>
    <t>To</t>
  </si>
  <si>
    <t>Job description</t>
  </si>
  <si>
    <t>Annual S&amp;W</t>
  </si>
  <si>
    <t>Total</t>
  </si>
  <si>
    <t>Total Staff</t>
  </si>
  <si>
    <t>Enter Fringe Benefit Rate (%)</t>
  </si>
  <si>
    <t>Expenses</t>
  </si>
  <si>
    <t>Communication</t>
  </si>
  <si>
    <t>Supplies</t>
  </si>
  <si>
    <t>SALARY &amp; WAGE EFFORTS</t>
  </si>
  <si>
    <t>Asset Total Cost</t>
  </si>
  <si>
    <t>In Service Date</t>
  </si>
  <si>
    <t>Service Rate Flag</t>
  </si>
  <si>
    <t>Asset Description</t>
  </si>
  <si>
    <t>Tag Number</t>
  </si>
  <si>
    <t>Asset Number</t>
  </si>
  <si>
    <t>Dept Org Name</t>
  </si>
  <si>
    <t>Dept Org</t>
  </si>
  <si>
    <t>Total Subsidies</t>
  </si>
  <si>
    <t>Surplus (+) or Deficit (-) from Prior Year</t>
  </si>
  <si>
    <t>Repl &amp; Renl Acct Beginning Balance</t>
  </si>
  <si>
    <t>Accumulated Depreciation Amount</t>
  </si>
  <si>
    <t>YTD Depreciation Amount</t>
  </si>
  <si>
    <t>Previous Year Depreciation Amount</t>
  </si>
  <si>
    <t>Projected Depreciation Expense in the Next Fiscal Year</t>
  </si>
  <si>
    <t>Order#</t>
  </si>
  <si>
    <t>Subsidy #1</t>
  </si>
  <si>
    <t>Subsidy #2</t>
  </si>
  <si>
    <t>Item</t>
  </si>
  <si>
    <t>Quantity</t>
  </si>
  <si>
    <t>Cost Per Unit</t>
  </si>
  <si>
    <t>COGS</t>
  </si>
  <si>
    <t>Estimated Costs of Goods Sold</t>
  </si>
  <si>
    <t>Total Estimated Costs to be Recovered</t>
  </si>
  <si>
    <t>Net Operating Expenses</t>
  </si>
  <si>
    <t>Mark-Up Factor</t>
  </si>
  <si>
    <t>Estimated Volume</t>
  </si>
  <si>
    <t>Requested Mark-Up</t>
  </si>
  <si>
    <t>Requested Mark-up %</t>
  </si>
  <si>
    <t>Insert new rows above</t>
  </si>
  <si>
    <t>Est. Rate w/ Mark-up</t>
  </si>
  <si>
    <t>Repl &amp; Renl Acct Ending Balance</t>
  </si>
  <si>
    <t>Expenses - Non-Salary</t>
  </si>
  <si>
    <t>Subsidy (requested year only)</t>
  </si>
  <si>
    <t>Expense (less depreciation)</t>
  </si>
  <si>
    <t>Depreciation / Transfers</t>
  </si>
  <si>
    <t>Surplus (+) or Deficit (-)</t>
  </si>
  <si>
    <t>Subtotal Salary &amp; Wages &amp; Benefits</t>
  </si>
  <si>
    <t>Fees/Insur/Licences/Taxes</t>
  </si>
  <si>
    <t>Repairs &amp; Maintenance</t>
  </si>
  <si>
    <t>Misc / Other</t>
  </si>
  <si>
    <t xml:space="preserve">Subtotal Non-Salary </t>
  </si>
  <si>
    <t>Total Expenses</t>
  </si>
  <si>
    <t>Surplus/Deficits</t>
  </si>
  <si>
    <t>Surplus/Deficit Adjustments</t>
  </si>
  <si>
    <t>Subtotal Surplus/Deficit dialed into rates</t>
  </si>
  <si>
    <t>Total Expenses +/- Surplus/Deficit</t>
  </si>
  <si>
    <t>Subsidies</t>
  </si>
  <si>
    <t>SIP %</t>
  </si>
  <si>
    <t>Annual Salary with SIP</t>
  </si>
  <si>
    <t>Total Wages and Benefits</t>
  </si>
  <si>
    <t>% of Time Allocated to Facility</t>
  </si>
  <si>
    <t>Total Wages and Benefits Charged to Facility</t>
  </si>
  <si>
    <t>SUMMARY</t>
  </si>
  <si>
    <t>All</t>
  </si>
  <si>
    <t>Projected Depreciation Expenseover the Next 12 Months</t>
  </si>
  <si>
    <t>Subtotal</t>
  </si>
  <si>
    <t>Org Owner Account Number</t>
  </si>
  <si>
    <t>Old Tag Number</t>
  </si>
  <si>
    <t>Org Tag Number</t>
  </si>
  <si>
    <t>Government Tag Number</t>
  </si>
  <si>
    <t>Asset CG Agency Number</t>
  </si>
  <si>
    <t>Sub Fund Grp Name</t>
  </si>
  <si>
    <t>Sub Fund Grp</t>
  </si>
  <si>
    <t>Acquisition Type Name</t>
  </si>
  <si>
    <t>Asset Condition Code</t>
  </si>
  <si>
    <t>Org Inventory Name</t>
  </si>
  <si>
    <t>Org Notes Text</t>
  </si>
  <si>
    <t>Manufacturer Name</t>
  </si>
  <si>
    <t>Model Number</t>
  </si>
  <si>
    <t>Serial Number</t>
  </si>
  <si>
    <t>Inventory Status Code</t>
  </si>
  <si>
    <t>Inventory Status Description</t>
  </si>
  <si>
    <t>Last Inventory Date</t>
  </si>
  <si>
    <t>Building Code</t>
  </si>
  <si>
    <t>Building Name</t>
  </si>
  <si>
    <t>Room Number</t>
  </si>
  <si>
    <t>Net Book Value</t>
  </si>
  <si>
    <t>Asset Depreciation Life Limit</t>
  </si>
  <si>
    <t>Org Code</t>
  </si>
  <si>
    <t>Code</t>
  </si>
  <si>
    <t>Short Description</t>
  </si>
  <si>
    <t>email</t>
  </si>
  <si>
    <t>Send completed requests to servicefacility@cornell.edu for review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</si>
</sst>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&quot;$&quot;* #,##0.0000_);_(&quot;$&quot;* \(#,##0.0000\);_(&quot;$&quot;* &quot;-&quot;??_);_(@_)"/>
    <numFmt numFmtId="167" formatCode="mm/dd/yy;@"/>
  </numFmts>
  <fonts count="20" x14ac:knownFonts="1">
    <font>
      <sz val="11"/>
      <color theme="1"/>
      <name val="Book Antiqua"/>
      <family val="2"/>
    </font>
    <font>
      <sz val="11"/>
      <color theme="1"/>
      <name val="Book Antiqua"/>
      <family val="2"/>
    </font>
    <font>
      <sz val="11"/>
      <color theme="1"/>
      <name val="Book Antiqua"/>
      <family val="2"/>
      <scheme val="minor"/>
    </font>
    <font>
      <b/>
      <sz val="11"/>
      <color theme="1"/>
      <name val="Book Antiqua"/>
      <family val="2"/>
      <scheme val="minor"/>
    </font>
    <font>
      <u/>
      <sz val="11"/>
      <color theme="10"/>
      <name val="Book Antiqua"/>
      <family val="2"/>
      <scheme val="minor"/>
    </font>
    <font>
      <sz val="11"/>
      <color theme="0"/>
      <name val="Book Antiqua"/>
      <family val="2"/>
      <scheme val="minor"/>
    </font>
    <font>
      <b/>
      <sz val="14"/>
      <color rgb="FFFF0000"/>
      <name val="Book Antiqua"/>
      <family val="2"/>
      <scheme val="minor"/>
    </font>
    <font>
      <b/>
      <sz val="11"/>
      <color theme="1"/>
      <name val="Book Antiqua"/>
      <family val="1"/>
      <scheme val="minor"/>
    </font>
    <font>
      <sz val="11"/>
      <color theme="1"/>
      <name val="Book Antiqua"/>
      <family val="1"/>
      <scheme val="minor"/>
    </font>
    <font>
      <b/>
      <sz val="11"/>
      <color theme="1"/>
      <name val="Book Antiqua"/>
      <family val="1"/>
    </font>
    <font>
      <sz val="11"/>
      <color theme="1"/>
      <name val="Book Antiqua"/>
      <family val="1"/>
    </font>
    <font>
      <b/>
      <sz val="11"/>
      <name val="Book Antiqua"/>
      <family val="1"/>
    </font>
    <font>
      <sz val="11"/>
      <name val="Book Antiqua"/>
      <family val="1"/>
    </font>
    <font>
      <b/>
      <sz val="17"/>
      <color theme="1"/>
      <name val="Book Antiqua"/>
      <family val="1"/>
    </font>
    <font>
      <b/>
      <sz val="17"/>
      <name val="Book Antiqua"/>
      <family val="1"/>
    </font>
    <font>
      <sz val="11"/>
      <color theme="1"/>
      <name val="Calibri"/>
      <family val="2"/>
    </font>
    <font>
      <b/>
      <sz val="11"/>
      <name val="Book Antiqua"/>
      <family val="1"/>
      <scheme val="minor"/>
    </font>
    <font>
      <b/>
      <sz val="11"/>
      <color rgb="FF002060"/>
      <name val="Book Antiqua"/>
      <family val="1"/>
    </font>
    <font>
      <b/>
      <sz val="15"/>
      <color theme="1"/>
      <name val="Book Antiqua"/>
      <family val="1"/>
    </font>
    <font>
      <u/>
      <sz val="11"/>
      <color theme="10"/>
      <name val="Book Antiqua"/>
      <family val="2"/>
    </font>
  </fonts>
  <fills count="2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A5DFA8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5B885"/>
        <bgColor indexed="64"/>
      </patternFill>
    </fill>
    <fill>
      <patternFill patternType="solid">
        <fgColor rgb="FFEDE1CB"/>
        <bgColor indexed="64"/>
      </patternFill>
    </fill>
    <fill>
      <patternFill patternType="solid">
        <fgColor rgb="FFFFFFBD"/>
        <bgColor indexed="64"/>
      </patternFill>
    </fill>
    <fill>
      <patternFill patternType="solid">
        <fgColor rgb="FFDCCEEE"/>
        <bgColor indexed="64"/>
      </patternFill>
    </fill>
    <fill>
      <patternFill patternType="solid">
        <fgColor rgb="FFFFFFAF"/>
        <bgColor indexed="64"/>
      </patternFill>
    </fill>
    <fill>
      <patternFill patternType="solid">
        <fgColor rgb="FFD3B5E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FC9EF"/>
        <bgColor indexed="64"/>
      </patternFill>
    </fill>
    <fill>
      <patternFill patternType="solid">
        <fgColor rgb="FFFFC0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15" fillId="0" borderId="0"/>
    <xf numFmtId="0" fontId="4" fillId="0" borderId="0" applyNumberFormat="0" applyFill="0" applyBorder="0" applyAlignment="0" applyProtection="0"/>
    <xf numFmtId="0" fontId="2" fillId="0" borderId="0"/>
    <xf numFmtId="0" fontId="1" fillId="0" borderId="0"/>
    <xf numFmtId="0" fontId="19" fillId="0" borderId="0" applyNumberFormat="0" applyFill="0" applyBorder="0" applyAlignment="0" applyProtection="0"/>
  </cellStyleXfs>
  <cellXfs count="164">
    <xf numFmtId="0" fontId="0" fillId="0" borderId="0" xfId="0"/>
    <xf numFmtId="0" fontId="2" fillId="0" borderId="0" xfId="3" applyAlignment="1">
      <alignment horizontal="centerContinuous"/>
    </xf>
    <xf numFmtId="0" fontId="2" fillId="0" borderId="0" xfId="3"/>
    <xf numFmtId="0" fontId="3" fillId="0" borderId="0" xfId="3" applyFont="1" applyAlignment="1">
      <alignment horizontal="centerContinuous"/>
    </xf>
    <xf numFmtId="0" fontId="2" fillId="0" borderId="2" xfId="3" applyBorder="1"/>
    <xf numFmtId="0" fontId="2" fillId="0" borderId="3" xfId="3" applyBorder="1"/>
    <xf numFmtId="0" fontId="2" fillId="0" borderId="0" xfId="3" applyAlignment="1">
      <alignment horizontal="left"/>
    </xf>
    <xf numFmtId="0" fontId="3" fillId="0" borderId="1" xfId="3" applyFont="1" applyBorder="1"/>
    <xf numFmtId="0" fontId="2" fillId="0" borderId="5" xfId="3" applyBorder="1"/>
    <xf numFmtId="0" fontId="2" fillId="0" borderId="6" xfId="3" applyBorder="1"/>
    <xf numFmtId="0" fontId="2" fillId="0" borderId="8" xfId="3" applyBorder="1"/>
    <xf numFmtId="0" fontId="2" fillId="0" borderId="5" xfId="3" applyBorder="1" applyAlignment="1">
      <alignment horizontal="center"/>
    </xf>
    <xf numFmtId="0" fontId="2" fillId="0" borderId="6" xfId="3" applyBorder="1" applyAlignment="1">
      <alignment horizontal="center"/>
    </xf>
    <xf numFmtId="0" fontId="2" fillId="0" borderId="0" xfId="3" applyBorder="1" applyAlignment="1">
      <alignment horizontal="center"/>
    </xf>
    <xf numFmtId="0" fontId="2" fillId="0" borderId="0" xfId="3" applyFill="1" applyBorder="1" applyAlignment="1">
      <alignment horizontal="center"/>
    </xf>
    <xf numFmtId="0" fontId="2" fillId="0" borderId="7" xfId="3" applyFill="1" applyBorder="1" applyAlignment="1">
      <alignment horizontal="center"/>
    </xf>
    <xf numFmtId="0" fontId="2" fillId="2" borderId="0" xfId="3" applyFill="1"/>
    <xf numFmtId="0" fontId="2" fillId="2" borderId="0" xfId="3" applyFill="1" applyAlignment="1">
      <alignment horizontal="left"/>
    </xf>
    <xf numFmtId="14" fontId="2" fillId="2" borderId="0" xfId="3" applyNumberFormat="1" applyFill="1" applyAlignment="1">
      <alignment horizontal="center"/>
    </xf>
    <xf numFmtId="0" fontId="6" fillId="0" borderId="0" xfId="3" applyFont="1" applyAlignment="1">
      <alignment horizontal="centerContinuous"/>
    </xf>
    <xf numFmtId="14" fontId="8" fillId="2" borderId="0" xfId="3" applyNumberFormat="1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9" fillId="3" borderId="9" xfId="0" applyFont="1" applyFill="1" applyBorder="1" applyAlignment="1">
      <alignment horizontal="centerContinuous" vertical="center" wrapText="1"/>
    </xf>
    <xf numFmtId="0" fontId="0" fillId="6" borderId="11" xfId="0" applyFill="1" applyBorder="1"/>
    <xf numFmtId="0" fontId="0" fillId="6" borderId="12" xfId="0" applyFill="1" applyBorder="1"/>
    <xf numFmtId="0" fontId="0" fillId="6" borderId="13" xfId="0" applyFill="1" applyBorder="1"/>
    <xf numFmtId="0" fontId="0" fillId="6" borderId="14" xfId="0" applyFill="1" applyBorder="1"/>
    <xf numFmtId="0" fontId="0" fillId="6" borderId="15" xfId="0" applyFill="1" applyBorder="1"/>
    <xf numFmtId="0" fontId="0" fillId="6" borderId="16" xfId="0" applyFill="1" applyBorder="1"/>
    <xf numFmtId="0" fontId="0" fillId="6" borderId="17" xfId="0" applyFill="1" applyBorder="1"/>
    <xf numFmtId="0" fontId="0" fillId="6" borderId="18" xfId="0" applyFill="1" applyBorder="1"/>
    <xf numFmtId="10" fontId="9" fillId="2" borderId="10" xfId="2" applyNumberFormat="1" applyFont="1" applyFill="1" applyBorder="1" applyAlignment="1">
      <alignment horizontal="center"/>
    </xf>
    <xf numFmtId="41" fontId="0" fillId="2" borderId="0" xfId="0" applyNumberFormat="1" applyFill="1"/>
    <xf numFmtId="164" fontId="9" fillId="7" borderId="7" xfId="4" applyNumberFormat="1" applyFont="1" applyFill="1" applyBorder="1"/>
    <xf numFmtId="0" fontId="9" fillId="3" borderId="20" xfId="0" applyFont="1" applyFill="1" applyBorder="1" applyAlignment="1">
      <alignment horizontal="centerContinuous" vertical="center" wrapText="1"/>
    </xf>
    <xf numFmtId="0" fontId="10" fillId="0" borderId="0" xfId="0" applyFont="1"/>
    <xf numFmtId="0" fontId="13" fillId="0" borderId="0" xfId="0" applyFont="1"/>
    <xf numFmtId="41" fontId="0" fillId="9" borderId="0" xfId="0" applyNumberFormat="1" applyFill="1"/>
    <xf numFmtId="0" fontId="11" fillId="5" borderId="0" xfId="1" applyNumberFormat="1" applyFont="1" applyFill="1" applyBorder="1" applyAlignment="1">
      <alignment horizontal="left"/>
    </xf>
    <xf numFmtId="164" fontId="2" fillId="9" borderId="7" xfId="3" applyNumberFormat="1" applyFill="1" applyBorder="1"/>
    <xf numFmtId="0" fontId="0" fillId="0" borderId="21" xfId="0" applyBorder="1"/>
    <xf numFmtId="41" fontId="10" fillId="0" borderId="21" xfId="0" applyNumberFormat="1" applyFont="1" applyBorder="1"/>
    <xf numFmtId="164" fontId="10" fillId="5" borderId="21" xfId="0" applyNumberFormat="1" applyFont="1" applyFill="1" applyBorder="1"/>
    <xf numFmtId="41" fontId="10" fillId="2" borderId="21" xfId="0" applyNumberFormat="1" applyFont="1" applyFill="1" applyBorder="1"/>
    <xf numFmtId="164" fontId="11" fillId="5" borderId="21" xfId="1" applyNumberFormat="1" applyFont="1" applyFill="1" applyBorder="1" applyAlignment="1">
      <alignment horizontal="left" indent="1"/>
    </xf>
    <xf numFmtId="164" fontId="11" fillId="7" borderId="7" xfId="4" applyNumberFormat="1" applyFont="1" applyFill="1" applyBorder="1"/>
    <xf numFmtId="41" fontId="2" fillId="0" borderId="0" xfId="3" applyNumberFormat="1"/>
    <xf numFmtId="164" fontId="9" fillId="2" borderId="7" xfId="4" applyNumberFormat="1" applyFont="1" applyFill="1" applyBorder="1"/>
    <xf numFmtId="41" fontId="0" fillId="2" borderId="7" xfId="4" applyNumberFormat="1" applyFont="1" applyFill="1" applyBorder="1"/>
    <xf numFmtId="41" fontId="2" fillId="0" borderId="7" xfId="3" applyNumberFormat="1" applyBorder="1"/>
    <xf numFmtId="164" fontId="11" fillId="7" borderId="4" xfId="4" applyNumberFormat="1" applyFont="1" applyFill="1" applyBorder="1"/>
    <xf numFmtId="0" fontId="7" fillId="0" borderId="8" xfId="3" applyFont="1" applyBorder="1"/>
    <xf numFmtId="0" fontId="5" fillId="0" borderId="0" xfId="3" applyFont="1" applyAlignment="1">
      <alignment horizontal="center"/>
    </xf>
    <xf numFmtId="0" fontId="3" fillId="0" borderId="5" xfId="3" applyFont="1" applyBorder="1"/>
    <xf numFmtId="0" fontId="2" fillId="11" borderId="0" xfId="3" applyFill="1" applyBorder="1" applyAlignment="1">
      <alignment horizontal="center"/>
    </xf>
    <xf numFmtId="41" fontId="2" fillId="12" borderId="0" xfId="3" applyNumberFormat="1" applyFill="1" applyBorder="1"/>
    <xf numFmtId="41" fontId="0" fillId="12" borderId="7" xfId="4" applyNumberFormat="1" applyFont="1" applyFill="1" applyBorder="1"/>
    <xf numFmtId="41" fontId="9" fillId="9" borderId="22" xfId="0" applyNumberFormat="1" applyFont="1" applyFill="1" applyBorder="1"/>
    <xf numFmtId="9" fontId="9" fillId="9" borderId="22" xfId="2" applyFont="1" applyFill="1" applyBorder="1"/>
    <xf numFmtId="9" fontId="0" fillId="2" borderId="0" xfId="2" applyFont="1" applyFill="1"/>
    <xf numFmtId="0" fontId="9" fillId="0" borderId="0" xfId="0" applyFont="1"/>
    <xf numFmtId="0" fontId="9" fillId="3" borderId="10" xfId="0" applyFont="1" applyFill="1" applyBorder="1" applyAlignment="1">
      <alignment horizontal="centerContinuous" vertical="center" wrapText="1"/>
    </xf>
    <xf numFmtId="41" fontId="0" fillId="0" borderId="0" xfId="0" applyNumberFormat="1"/>
    <xf numFmtId="164" fontId="0" fillId="0" borderId="0" xfId="0" applyNumberFormat="1"/>
    <xf numFmtId="166" fontId="0" fillId="0" borderId="0" xfId="0" applyNumberFormat="1"/>
    <xf numFmtId="166" fontId="0" fillId="2" borderId="0" xfId="0" applyNumberFormat="1" applyFill="1"/>
    <xf numFmtId="164" fontId="0" fillId="9" borderId="0" xfId="0" applyNumberFormat="1" applyFill="1"/>
    <xf numFmtId="0" fontId="9" fillId="10" borderId="0" xfId="0" applyFont="1" applyFill="1"/>
    <xf numFmtId="41" fontId="9" fillId="10" borderId="0" xfId="0" applyNumberFormat="1" applyFont="1" applyFill="1"/>
    <xf numFmtId="166" fontId="9" fillId="10" borderId="0" xfId="0" applyNumberFormat="1" applyFont="1" applyFill="1"/>
    <xf numFmtId="164" fontId="9" fillId="10" borderId="0" xfId="0" applyNumberFormat="1" applyFont="1" applyFill="1"/>
    <xf numFmtId="0" fontId="17" fillId="14" borderId="0" xfId="0" applyFont="1" applyFill="1" applyBorder="1"/>
    <xf numFmtId="164" fontId="17" fillId="14" borderId="21" xfId="0" applyNumberFormat="1" applyFont="1" applyFill="1" applyBorder="1"/>
    <xf numFmtId="0" fontId="0" fillId="7" borderId="0" xfId="0" applyFill="1"/>
    <xf numFmtId="41" fontId="0" fillId="7" borderId="0" xfId="0" applyNumberFormat="1" applyFill="1"/>
    <xf numFmtId="166" fontId="0" fillId="7" borderId="0" xfId="0" applyNumberFormat="1" applyFill="1"/>
    <xf numFmtId="0" fontId="0" fillId="13" borderId="0" xfId="0" applyFill="1"/>
    <xf numFmtId="0" fontId="2" fillId="12" borderId="6" xfId="3" applyFill="1" applyBorder="1"/>
    <xf numFmtId="0" fontId="7" fillId="7" borderId="3" xfId="3" applyFont="1" applyFill="1" applyBorder="1"/>
    <xf numFmtId="0" fontId="7" fillId="7" borderId="8" xfId="3" applyFont="1" applyFill="1" applyBorder="1"/>
    <xf numFmtId="0" fontId="2" fillId="7" borderId="8" xfId="3" applyFill="1" applyBorder="1"/>
    <xf numFmtId="164" fontId="7" fillId="7" borderId="4" xfId="3" applyNumberFormat="1" applyFont="1" applyFill="1" applyBorder="1"/>
    <xf numFmtId="166" fontId="9" fillId="12" borderId="0" xfId="0" applyNumberFormat="1" applyFont="1" applyFill="1"/>
    <xf numFmtId="0" fontId="7" fillId="14" borderId="23" xfId="3" applyFont="1" applyFill="1" applyBorder="1" applyAlignment="1">
      <alignment horizontal="center"/>
    </xf>
    <xf numFmtId="165" fontId="7" fillId="15" borderId="21" xfId="2" applyNumberFormat="1" applyFont="1" applyFill="1" applyBorder="1" applyAlignment="1"/>
    <xf numFmtId="165" fontId="7" fillId="15" borderId="26" xfId="2" applyNumberFormat="1" applyFont="1" applyFill="1" applyBorder="1" applyAlignment="1"/>
    <xf numFmtId="0" fontId="9" fillId="4" borderId="19" xfId="0" applyFont="1" applyFill="1" applyBorder="1"/>
    <xf numFmtId="9" fontId="9" fillId="4" borderId="25" xfId="2" applyFont="1" applyFill="1" applyBorder="1"/>
    <xf numFmtId="0" fontId="4" fillId="0" borderId="0" xfId="6" applyAlignment="1">
      <alignment horizontal="centerContinuous"/>
    </xf>
    <xf numFmtId="0" fontId="7" fillId="0" borderId="2" xfId="3" applyFont="1" applyBorder="1" applyAlignment="1">
      <alignment horizontal="center" vertical="center" wrapText="1"/>
    </xf>
    <xf numFmtId="0" fontId="7" fillId="14" borderId="2" xfId="3" applyFont="1" applyFill="1" applyBorder="1" applyAlignment="1">
      <alignment horizontal="center" vertical="center" wrapText="1"/>
    </xf>
    <xf numFmtId="0" fontId="7" fillId="0" borderId="0" xfId="3" applyFont="1"/>
    <xf numFmtId="0" fontId="16" fillId="0" borderId="0" xfId="3" applyFont="1"/>
    <xf numFmtId="41" fontId="9" fillId="7" borderId="7" xfId="4" applyNumberFormat="1" applyFont="1" applyFill="1" applyBorder="1"/>
    <xf numFmtId="0" fontId="9" fillId="8" borderId="23" xfId="0" applyFont="1" applyFill="1" applyBorder="1" applyAlignment="1">
      <alignment horizontal="centerContinuous" vertical="center" wrapText="1"/>
    </xf>
    <xf numFmtId="0" fontId="14" fillId="0" borderId="11" xfId="0" applyFont="1" applyBorder="1"/>
    <xf numFmtId="0" fontId="0" fillId="0" borderId="28" xfId="0" applyBorder="1"/>
    <xf numFmtId="41" fontId="10" fillId="0" borderId="27" xfId="0" applyNumberFormat="1" applyFont="1" applyBorder="1"/>
    <xf numFmtId="0" fontId="12" fillId="5" borderId="14" xfId="0" applyFont="1" applyFill="1" applyBorder="1"/>
    <xf numFmtId="0" fontId="11" fillId="0" borderId="14" xfId="0" applyFont="1" applyBorder="1"/>
    <xf numFmtId="0" fontId="12" fillId="2" borderId="14" xfId="0" applyFont="1" applyFill="1" applyBorder="1"/>
    <xf numFmtId="0" fontId="12" fillId="0" borderId="14" xfId="0" applyFont="1" applyBorder="1"/>
    <xf numFmtId="0" fontId="11" fillId="5" borderId="14" xfId="1" applyNumberFormat="1" applyFont="1" applyFill="1" applyBorder="1" applyAlignment="1">
      <alignment horizontal="left"/>
    </xf>
    <xf numFmtId="0" fontId="11" fillId="4" borderId="14" xfId="0" applyFont="1" applyFill="1" applyBorder="1"/>
    <xf numFmtId="164" fontId="9" fillId="4" borderId="21" xfId="0" applyNumberFormat="1" applyFont="1" applyFill="1" applyBorder="1"/>
    <xf numFmtId="164" fontId="11" fillId="4" borderId="21" xfId="0" applyNumberFormat="1" applyFont="1" applyFill="1" applyBorder="1"/>
    <xf numFmtId="0" fontId="10" fillId="2" borderId="14" xfId="0" applyFont="1" applyFill="1" applyBorder="1"/>
    <xf numFmtId="0" fontId="0" fillId="0" borderId="14" xfId="0" applyBorder="1"/>
    <xf numFmtId="0" fontId="0" fillId="6" borderId="0" xfId="0" applyFill="1"/>
    <xf numFmtId="0" fontId="9" fillId="6" borderId="0" xfId="0" applyFont="1" applyFill="1" applyAlignment="1">
      <alignment horizontal="right"/>
    </xf>
    <xf numFmtId="0" fontId="9" fillId="3" borderId="30" xfId="0" applyFont="1" applyFill="1" applyBorder="1" applyAlignment="1">
      <alignment horizontal="centerContinuous" vertical="center" wrapText="1"/>
    </xf>
    <xf numFmtId="0" fontId="9" fillId="3" borderId="29" xfId="0" applyFont="1" applyFill="1" applyBorder="1" applyAlignment="1">
      <alignment horizontal="centerContinuous" vertical="center" wrapText="1"/>
    </xf>
    <xf numFmtId="41" fontId="0" fillId="9" borderId="31" xfId="0" applyNumberFormat="1" applyFill="1" applyBorder="1"/>
    <xf numFmtId="41" fontId="9" fillId="7" borderId="21" xfId="0" applyNumberFormat="1" applyFont="1" applyFill="1" applyBorder="1"/>
    <xf numFmtId="41" fontId="9" fillId="7" borderId="25" xfId="0" applyNumberFormat="1" applyFont="1" applyFill="1" applyBorder="1"/>
    <xf numFmtId="0" fontId="2" fillId="0" borderId="0" xfId="7"/>
    <xf numFmtId="0" fontId="18" fillId="16" borderId="11" xfId="7" applyFont="1" applyFill="1" applyBorder="1" applyAlignment="1">
      <alignment horizontal="centerContinuous" vertical="center" wrapText="1"/>
    </xf>
    <xf numFmtId="0" fontId="18" fillId="16" borderId="12" xfId="7" applyFont="1" applyFill="1" applyBorder="1" applyAlignment="1">
      <alignment horizontal="centerContinuous" vertical="center" wrapText="1"/>
    </xf>
    <xf numFmtId="0" fontId="18" fillId="16" borderId="12" xfId="7" applyFont="1" applyFill="1" applyBorder="1" applyAlignment="1">
      <alignment wrapText="1"/>
    </xf>
    <xf numFmtId="0" fontId="18" fillId="16" borderId="13" xfId="7" applyFont="1" applyFill="1" applyBorder="1" applyAlignment="1">
      <alignment wrapText="1"/>
    </xf>
    <xf numFmtId="0" fontId="9" fillId="16" borderId="14" xfId="7" applyFont="1" applyFill="1" applyBorder="1" applyAlignment="1">
      <alignment horizontal="centerContinuous" vertical="center" wrapText="1"/>
    </xf>
    <xf numFmtId="0" fontId="9" fillId="16" borderId="0" xfId="7" applyFont="1" applyFill="1" applyAlignment="1">
      <alignment horizontal="centerContinuous" vertical="center" wrapText="1"/>
    </xf>
    <xf numFmtId="0" fontId="18" fillId="16" borderId="0" xfId="7" applyFont="1" applyFill="1" applyAlignment="1">
      <alignment wrapText="1"/>
    </xf>
    <xf numFmtId="0" fontId="18" fillId="16" borderId="15" xfId="7" applyFont="1" applyFill="1" applyBorder="1" applyAlignment="1">
      <alignment wrapText="1"/>
    </xf>
    <xf numFmtId="0" fontId="2" fillId="16" borderId="14" xfId="7" applyFill="1" applyBorder="1"/>
    <xf numFmtId="0" fontId="2" fillId="16" borderId="0" xfId="7" applyFill="1"/>
    <xf numFmtId="0" fontId="9" fillId="17" borderId="20" xfId="7" applyFont="1" applyFill="1" applyBorder="1" applyAlignment="1">
      <alignment horizontal="center"/>
    </xf>
    <xf numFmtId="0" fontId="9" fillId="16" borderId="32" xfId="7" applyFont="1" applyFill="1" applyBorder="1"/>
    <xf numFmtId="0" fontId="2" fillId="16" borderId="29" xfId="7" applyFill="1" applyBorder="1"/>
    <xf numFmtId="0" fontId="3" fillId="16" borderId="29" xfId="7" applyFont="1" applyFill="1" applyBorder="1" applyAlignment="1">
      <alignment horizontal="right"/>
    </xf>
    <xf numFmtId="164" fontId="9" fillId="11" borderId="33" xfId="7" applyNumberFormat="1" applyFont="1" applyFill="1" applyBorder="1"/>
    <xf numFmtId="164" fontId="9" fillId="18" borderId="33" xfId="7" applyNumberFormat="1" applyFont="1" applyFill="1" applyBorder="1"/>
    <xf numFmtId="164" fontId="9" fillId="19" borderId="34" xfId="7" applyNumberFormat="1" applyFont="1" applyFill="1" applyBorder="1"/>
    <xf numFmtId="0" fontId="2" fillId="16" borderId="16" xfId="7" applyFill="1" applyBorder="1"/>
    <xf numFmtId="0" fontId="2" fillId="16" borderId="17" xfId="7" applyFill="1" applyBorder="1"/>
    <xf numFmtId="0" fontId="2" fillId="16" borderId="18" xfId="7" applyFill="1" applyBorder="1"/>
    <xf numFmtId="0" fontId="7" fillId="8" borderId="35" xfId="7" applyFont="1" applyFill="1" applyBorder="1" applyAlignment="1">
      <alignment horizontal="center"/>
    </xf>
    <xf numFmtId="41" fontId="7" fillId="8" borderId="28" xfId="7" applyNumberFormat="1" applyFont="1" applyFill="1" applyBorder="1"/>
    <xf numFmtId="41" fontId="7" fillId="8" borderId="36" xfId="7" applyNumberFormat="1" applyFont="1" applyFill="1" applyBorder="1"/>
    <xf numFmtId="14" fontId="9" fillId="3" borderId="10" xfId="8" applyNumberFormat="1" applyFont="1" applyFill="1" applyBorder="1" applyAlignment="1">
      <alignment horizontal="centerContinuous" vertical="center" wrapText="1"/>
    </xf>
    <xf numFmtId="14" fontId="9" fillId="3" borderId="24" xfId="8" applyNumberFormat="1" applyFont="1" applyFill="1" applyBorder="1" applyAlignment="1">
      <alignment horizontal="centerContinuous" vertical="center" wrapText="1"/>
    </xf>
    <xf numFmtId="14" fontId="9" fillId="11" borderId="24" xfId="8" applyNumberFormat="1" applyFont="1" applyFill="1" applyBorder="1" applyAlignment="1">
      <alignment horizontal="centerContinuous" vertical="center" wrapText="1"/>
    </xf>
    <xf numFmtId="14" fontId="9" fillId="20" borderId="24" xfId="8" applyNumberFormat="1" applyFont="1" applyFill="1" applyBorder="1" applyAlignment="1">
      <alignment horizontal="centerContinuous" vertical="center" wrapText="1"/>
    </xf>
    <xf numFmtId="14" fontId="9" fillId="21" borderId="24" xfId="8" applyNumberFormat="1" applyFont="1" applyFill="1" applyBorder="1" applyAlignment="1">
      <alignment horizontal="centerContinuous" vertical="center" wrapText="1"/>
    </xf>
    <xf numFmtId="0" fontId="1" fillId="0" borderId="0" xfId="8"/>
    <xf numFmtId="0" fontId="1" fillId="0" borderId="10" xfId="8" applyBorder="1"/>
    <xf numFmtId="0" fontId="0" fillId="0" borderId="10" xfId="8" applyFont="1" applyBorder="1"/>
    <xf numFmtId="167" fontId="1" fillId="0" borderId="10" xfId="8" applyNumberFormat="1" applyBorder="1" applyAlignment="1">
      <alignment horizontal="center"/>
    </xf>
    <xf numFmtId="0" fontId="1" fillId="0" borderId="10" xfId="8" applyBorder="1" applyAlignment="1">
      <alignment horizontal="center"/>
    </xf>
    <xf numFmtId="41" fontId="1" fillId="0" borderId="10" xfId="8" applyNumberFormat="1" applyBorder="1"/>
    <xf numFmtId="41" fontId="1" fillId="22" borderId="10" xfId="8" applyNumberFormat="1" applyFill="1" applyBorder="1"/>
    <xf numFmtId="41" fontId="1" fillId="2" borderId="10" xfId="8" applyNumberFormat="1" applyFill="1" applyBorder="1"/>
    <xf numFmtId="41" fontId="1" fillId="23" borderId="10" xfId="8" applyNumberFormat="1" applyFill="1" applyBorder="1"/>
    <xf numFmtId="0" fontId="9" fillId="0" borderId="19" xfId="0" applyFont="1" applyBorder="1"/>
    <xf numFmtId="0" fontId="0" fillId="0" borderId="22" xfId="0" applyBorder="1"/>
    <xf numFmtId="41" fontId="9" fillId="9" borderId="37" xfId="0" applyNumberFormat="1" applyFont="1" applyFill="1" applyBorder="1"/>
    <xf numFmtId="0" fontId="11" fillId="24" borderId="14" xfId="0" applyFont="1" applyFill="1" applyBorder="1"/>
    <xf numFmtId="164" fontId="11" fillId="24" borderId="21" xfId="0" applyNumberFormat="1" applyFont="1" applyFill="1" applyBorder="1"/>
    <xf numFmtId="0" fontId="2" fillId="2" borderId="1" xfId="3" applyFill="1" applyBorder="1" applyAlignment="1">
      <alignment vertical="center" wrapText="1"/>
    </xf>
    <xf numFmtId="0" fontId="2" fillId="2" borderId="2" xfId="3" applyFill="1" applyBorder="1" applyAlignment="1">
      <alignment vertical="center" wrapText="1"/>
    </xf>
    <xf numFmtId="0" fontId="2" fillId="2" borderId="3" xfId="3" applyFill="1" applyBorder="1" applyAlignment="1">
      <alignment vertical="center" wrapText="1"/>
    </xf>
    <xf numFmtId="0" fontId="2" fillId="2" borderId="4" xfId="3" applyFill="1" applyBorder="1" applyAlignment="1">
      <alignment vertical="center" wrapText="1"/>
    </xf>
    <xf numFmtId="0" fontId="19" fillId="0" borderId="0" xfId="9" applyAlignment="1">
      <alignment horizontal="centerContinuous"/>
    </xf>
  </cellXfs>
  <cellStyles count="10">
    <cellStyle name="Comma" xfId="1" builtinId="3"/>
    <cellStyle name="Currency 2" xfId="4" xr:uid="{00000000-0005-0000-0000-000001000000}"/>
    <cellStyle name="Hyperlink" xfId="9" builtinId="8"/>
    <cellStyle name="Hyperlink 2" xfId="6" xr:uid="{65D30D41-B084-46CA-A063-E7E20B839037}"/>
    <cellStyle name="Normal" xfId="0" builtinId="0"/>
    <cellStyle name="Normal 2" xfId="3" xr:uid="{00000000-0005-0000-0000-000004000000}"/>
    <cellStyle name="Normal 2 2" xfId="7" xr:uid="{5F8719A2-505E-4B6C-82E5-C7EE02296B0C}"/>
    <cellStyle name="Normal 5" xfId="5" xr:uid="{00000000-0005-0000-0000-000005000000}"/>
    <cellStyle name="Normal 6" xfId="8" xr:uid="{689E74F5-E13D-41E4-A8CE-26ED508A6B95}"/>
    <cellStyle name="Percent" xfId="2" builtinId="5"/>
  </cellStyles>
  <dxfs count="0"/>
  <tableStyles count="0" defaultTableStyle="TableStyleMedium2" defaultPivotStyle="PivotStyleLight16"/>
  <colors>
    <mruColors>
      <color rgb="FFFFCC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Radio" firstButton="1" fmlaLink="$A$17" lockText="1"/>
</file>

<file path=xl/ctrlProps/ctrlProp2.xml><?xml version="1.0" encoding="utf-8"?>
<formControlPr xmlns="http://schemas.microsoft.com/office/spreadsheetml/2009/9/main" objectType="Radio" checked="Checked" lockText="1"/>
</file>

<file path=xl/ctrlProps/ctrlProp3.xml><?xml version="1.0" encoding="utf-8"?>
<formControlPr xmlns="http://schemas.microsoft.com/office/spreadsheetml/2009/9/main" objectType="Radio" lockText="1"/>
</file>

<file path=xl/ctrlProps/ctrlProp4.xml><?xml version="1.0" encoding="utf-8"?>
<formControlPr xmlns="http://schemas.microsoft.com/office/spreadsheetml/2009/9/main" objectType="Radio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-6762750</xdr:colOff>
          <xdr:row>0</xdr:row>
          <xdr:rowOff>19050</xdr:rowOff>
        </xdr:from>
        <xdr:to>
          <xdr:col>0</xdr:col>
          <xdr:colOff>-6762750</xdr:colOff>
          <xdr:row>0</xdr:row>
          <xdr:rowOff>19050</xdr:rowOff>
        </xdr:to>
        <xdr:grpSp>
          <xdr:nvGrpSpPr>
            <xdr:cNvPr id="2" name="Group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GrpSpPr/>
          </xdr:nvGrpSpPr>
          <xdr:grpSpPr>
            <a:xfrm>
              <a:off x="-6762750" y="19050"/>
              <a:ext cx="0" cy="0"/>
              <a:chOff x="-6762750" y="19050"/>
              <a:chExt cx="0" cy="0"/>
            </a:xfrm>
            <a:noFill/>
            <a:effectLst>
              <a:reflection blurRad="6350" stA="50000" endA="300" endPos="55500" dist="50800" dir="5400000" sy="-100000" algn="bl" rotWithShape="0"/>
            </a:effectLst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647700</xdr:colOff>
          <xdr:row>16</xdr:row>
          <xdr:rowOff>0</xdr:rowOff>
        </xdr:from>
        <xdr:to>
          <xdr:col>0</xdr:col>
          <xdr:colOff>923925</xdr:colOff>
          <xdr:row>20</xdr:row>
          <xdr:rowOff>0</xdr:rowOff>
        </xdr:to>
        <xdr:grpSp>
          <xdr:nvGrpSpPr>
            <xdr:cNvPr id="3" name="Group 2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647700" y="3381375"/>
              <a:ext cx="276225" cy="838200"/>
              <a:chOff x="74104" y="33528"/>
              <a:chExt cx="2762" cy="8477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847725</xdr:colOff>
          <xdr:row>16</xdr:row>
          <xdr:rowOff>0</xdr:rowOff>
        </xdr:from>
        <xdr:to>
          <xdr:col>0</xdr:col>
          <xdr:colOff>1209675</xdr:colOff>
          <xdr:row>20</xdr:row>
          <xdr:rowOff>9525</xdr:rowOff>
        </xdr:to>
        <xdr:grpSp>
          <xdr:nvGrpSpPr>
            <xdr:cNvPr id="4" name="Group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GrpSpPr/>
          </xdr:nvGrpSpPr>
          <xdr:grpSpPr>
            <a:xfrm>
              <a:off x="847725" y="3381375"/>
              <a:ext cx="361950" cy="847725"/>
              <a:chOff x="647700" y="3371850"/>
              <a:chExt cx="228600" cy="847725"/>
            </a:xfrm>
          </xdr:grpSpPr>
          <xdr:sp macro="" textlink="">
            <xdr:nvSpPr>
              <xdr:cNvPr id="6145" name="Option Button 1" hidden="1">
                <a:extLst>
                  <a:ext uri="{63B3BB69-23CF-44E3-9099-C40C66FF867C}">
                    <a14:compatExt spid="_x0000_s6145"/>
                  </a:ext>
                  <a:ext uri="{FF2B5EF4-FFF2-40B4-BE49-F238E27FC236}">
                    <a16:creationId xmlns:a16="http://schemas.microsoft.com/office/drawing/2014/main" id="{00000000-0008-0000-0000-000001180000}"/>
                  </a:ext>
                </a:extLst>
              </xdr:cNvPr>
              <xdr:cNvSpPr/>
            </xdr:nvSpPr>
            <xdr:spPr bwMode="auto">
              <a:xfrm>
                <a:off x="647700" y="3371850"/>
                <a:ext cx="228600" cy="209550"/>
              </a:xfrm>
              <a:prstGeom prst="rect">
                <a:avLst/>
              </a:prstGeom>
              <a:solidFill>
                <a:srgbClr val="FFFFCC" mc:Ignorable="a14" a14:legacySpreadsheetColorIndex="26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146" name="Option Button 2" hidden="1">
                <a:extLst>
                  <a:ext uri="{63B3BB69-23CF-44E3-9099-C40C66FF867C}">
                    <a14:compatExt spid="_x0000_s6146"/>
                  </a:ext>
                  <a:ext uri="{FF2B5EF4-FFF2-40B4-BE49-F238E27FC236}">
                    <a16:creationId xmlns:a16="http://schemas.microsoft.com/office/drawing/2014/main" id="{00000000-0008-0000-0000-000002180000}"/>
                  </a:ext>
                </a:extLst>
              </xdr:cNvPr>
              <xdr:cNvSpPr/>
            </xdr:nvSpPr>
            <xdr:spPr bwMode="auto">
              <a:xfrm>
                <a:off x="647700" y="3581400"/>
                <a:ext cx="228600" cy="209550"/>
              </a:xfrm>
              <a:prstGeom prst="rect">
                <a:avLst/>
              </a:prstGeom>
              <a:solidFill>
                <a:srgbClr val="FFFFCC" mc:Ignorable="a14" a14:legacySpreadsheetColorIndex="26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147" name="Option Button 3" hidden="1">
                <a:extLst>
                  <a:ext uri="{63B3BB69-23CF-44E3-9099-C40C66FF867C}">
                    <a14:compatExt spid="_x0000_s6147"/>
                  </a:ext>
                  <a:ext uri="{FF2B5EF4-FFF2-40B4-BE49-F238E27FC236}">
                    <a16:creationId xmlns:a16="http://schemas.microsoft.com/office/drawing/2014/main" id="{00000000-0008-0000-0000-000003180000}"/>
                  </a:ext>
                </a:extLst>
              </xdr:cNvPr>
              <xdr:cNvSpPr/>
            </xdr:nvSpPr>
            <xdr:spPr bwMode="auto">
              <a:xfrm>
                <a:off x="647700" y="3800475"/>
                <a:ext cx="228600" cy="209550"/>
              </a:xfrm>
              <a:prstGeom prst="rect">
                <a:avLst/>
              </a:prstGeom>
              <a:solidFill>
                <a:srgbClr val="FFFFCC" mc:Ignorable="a14" a14:legacySpreadsheetColorIndex="26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148" name="Option Button 4" hidden="1">
                <a:extLst>
                  <a:ext uri="{63B3BB69-23CF-44E3-9099-C40C66FF867C}">
                    <a14:compatExt spid="_x0000_s6148"/>
                  </a:ext>
                  <a:ext uri="{FF2B5EF4-FFF2-40B4-BE49-F238E27FC236}">
                    <a16:creationId xmlns:a16="http://schemas.microsoft.com/office/drawing/2014/main" id="{00000000-0008-0000-0000-000004180000}"/>
                  </a:ext>
                </a:extLst>
              </xdr:cNvPr>
              <xdr:cNvSpPr/>
            </xdr:nvSpPr>
            <xdr:spPr bwMode="auto">
              <a:xfrm>
                <a:off x="647700" y="4010025"/>
                <a:ext cx="228600" cy="209550"/>
              </a:xfrm>
              <a:prstGeom prst="rect">
                <a:avLst/>
              </a:prstGeom>
              <a:solidFill>
                <a:srgbClr val="FFFFCC" mc:Ignorable="a14" a14:legacySpreadsheetColorIndex="26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y_Jam">
  <a:themeElements>
    <a:clrScheme name="Killer Colors">
      <a:dk1>
        <a:sysClr val="windowText" lastClr="000000"/>
      </a:dk1>
      <a:lt1>
        <a:sysClr val="window" lastClr="FFFFFF"/>
      </a:lt1>
      <a:dk2>
        <a:srgbClr val="F84E20"/>
      </a:dk2>
      <a:lt2>
        <a:srgbClr val="0066FF"/>
      </a:lt2>
      <a:accent1>
        <a:srgbClr val="92278F"/>
      </a:accent1>
      <a:accent2>
        <a:srgbClr val="9B57D3"/>
      </a:accent2>
      <a:accent3>
        <a:srgbClr val="755DD9"/>
      </a:accent3>
      <a:accent4>
        <a:srgbClr val="F2B800"/>
      </a:accent4>
      <a:accent5>
        <a:srgbClr val="BD9467"/>
      </a:accent5>
      <a:accent6>
        <a:srgbClr val="6EDE54"/>
      </a:accent6>
      <a:hlink>
        <a:srgbClr val="0066FF"/>
      </a:hlink>
      <a:folHlink>
        <a:srgbClr val="666699"/>
      </a:folHlink>
    </a:clrScheme>
    <a:fontScheme name="Book'em Dano">
      <a:majorFont>
        <a:latin typeface="Bookman Old Style"/>
        <a:ea typeface=""/>
        <a:cs typeface=""/>
      </a:majorFont>
      <a:minorFont>
        <a:latin typeface="Book Antiqu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ervicefacility@cornell.edu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DC9B95-E7D9-4455-B562-193F69D772E8}">
  <sheetPr>
    <pageSetUpPr fitToPage="1"/>
  </sheetPr>
  <dimension ref="A1:G52"/>
  <sheetViews>
    <sheetView showGridLines="0" tabSelected="1" workbookViewId="0">
      <selection activeCell="A3" sqref="A3"/>
    </sheetView>
  </sheetViews>
  <sheetFormatPr defaultRowHeight="16.5" x14ac:dyDescent="0.3"/>
  <cols>
    <col min="1" max="1" width="19.125" style="2" customWidth="1"/>
    <col min="2" max="2" width="7" style="2" bestFit="1" customWidth="1"/>
    <col min="3" max="3" width="35.75" style="2" customWidth="1"/>
    <col min="4" max="4" width="18.875" style="2" customWidth="1"/>
    <col min="5" max="5" width="16.75" style="2" customWidth="1"/>
    <col min="6" max="6" width="15.75" style="2" customWidth="1"/>
    <col min="7" max="7" width="17.125" style="2" bestFit="1" customWidth="1"/>
    <col min="8" max="16384" width="9" style="2"/>
  </cols>
  <sheetData>
    <row r="1" spans="1:4" ht="18.75" x14ac:dyDescent="0.3">
      <c r="A1" s="19" t="s">
        <v>0</v>
      </c>
      <c r="B1" s="19"/>
      <c r="C1" s="1"/>
      <c r="D1" s="1"/>
    </row>
    <row r="2" spans="1:4" x14ac:dyDescent="0.3">
      <c r="A2" s="3" t="s">
        <v>1</v>
      </c>
      <c r="B2" s="3"/>
      <c r="C2" s="1"/>
      <c r="D2" s="1"/>
    </row>
    <row r="3" spans="1:4" x14ac:dyDescent="0.3">
      <c r="A3" s="163" t="s">
        <v>121</v>
      </c>
      <c r="B3" s="89"/>
      <c r="C3" s="1"/>
      <c r="D3" s="1"/>
    </row>
    <row r="5" spans="1:4" x14ac:dyDescent="0.3">
      <c r="A5" s="2" t="s">
        <v>2</v>
      </c>
      <c r="C5" s="16" t="s">
        <v>26</v>
      </c>
      <c r="D5" s="17" t="s">
        <v>117</v>
      </c>
    </row>
    <row r="6" spans="1:4" x14ac:dyDescent="0.3">
      <c r="D6" s="6"/>
    </row>
    <row r="7" spans="1:4" x14ac:dyDescent="0.3">
      <c r="A7" s="2" t="s">
        <v>3</v>
      </c>
      <c r="C7" s="16" t="s">
        <v>26</v>
      </c>
      <c r="D7" s="17" t="s">
        <v>117</v>
      </c>
    </row>
    <row r="8" spans="1:4" x14ac:dyDescent="0.3">
      <c r="D8" s="6"/>
    </row>
    <row r="9" spans="1:4" x14ac:dyDescent="0.3">
      <c r="A9" s="2" t="s">
        <v>4</v>
      </c>
      <c r="C9" s="2" t="s">
        <v>5</v>
      </c>
      <c r="D9" s="17" t="s">
        <v>118</v>
      </c>
    </row>
    <row r="10" spans="1:4" x14ac:dyDescent="0.3">
      <c r="C10" s="2" t="s">
        <v>6</v>
      </c>
      <c r="D10" s="17" t="s">
        <v>118</v>
      </c>
    </row>
    <row r="11" spans="1:4" x14ac:dyDescent="0.3">
      <c r="C11" s="2" t="s">
        <v>7</v>
      </c>
      <c r="D11" s="17" t="s">
        <v>118</v>
      </c>
    </row>
    <row r="13" spans="1:4" ht="16.5" customHeight="1" x14ac:dyDescent="0.3">
      <c r="A13" s="2" t="s">
        <v>8</v>
      </c>
      <c r="C13" s="159" t="s">
        <v>119</v>
      </c>
      <c r="D13" s="160"/>
    </row>
    <row r="14" spans="1:4" x14ac:dyDescent="0.3">
      <c r="C14" s="161"/>
      <c r="D14" s="162"/>
    </row>
    <row r="16" spans="1:4" x14ac:dyDescent="0.3">
      <c r="A16" s="2" t="s">
        <v>9</v>
      </c>
    </row>
    <row r="17" spans="1:6" x14ac:dyDescent="0.3">
      <c r="A17" s="53">
        <v>2</v>
      </c>
      <c r="B17" s="53"/>
      <c r="C17" s="2" t="s">
        <v>10</v>
      </c>
    </row>
    <row r="18" spans="1:6" x14ac:dyDescent="0.3">
      <c r="A18" s="6"/>
      <c r="B18" s="6"/>
      <c r="C18" s="2" t="s">
        <v>11</v>
      </c>
    </row>
    <row r="19" spans="1:6" x14ac:dyDescent="0.3">
      <c r="A19" s="6"/>
      <c r="B19" s="6"/>
      <c r="C19" s="2" t="s">
        <v>12</v>
      </c>
    </row>
    <row r="20" spans="1:6" x14ac:dyDescent="0.3">
      <c r="A20" s="6"/>
      <c r="B20" s="6"/>
      <c r="C20" s="2" t="s">
        <v>13</v>
      </c>
    </row>
    <row r="22" spans="1:6" x14ac:dyDescent="0.3">
      <c r="A22" s="6" t="s">
        <v>14</v>
      </c>
      <c r="B22" s="6"/>
      <c r="D22" s="20">
        <v>43845</v>
      </c>
    </row>
    <row r="23" spans="1:6" x14ac:dyDescent="0.3">
      <c r="A23" s="6"/>
      <c r="B23" s="6"/>
      <c r="C23" s="6"/>
    </row>
    <row r="24" spans="1:6" x14ac:dyDescent="0.3">
      <c r="A24" s="6" t="s">
        <v>15</v>
      </c>
      <c r="B24" s="6"/>
      <c r="C24" s="6" t="s">
        <v>27</v>
      </c>
      <c r="D24" s="18">
        <v>43647</v>
      </c>
    </row>
    <row r="25" spans="1:6" x14ac:dyDescent="0.3">
      <c r="A25" s="6"/>
      <c r="B25" s="6"/>
      <c r="C25" s="6" t="s">
        <v>28</v>
      </c>
      <c r="D25" s="18">
        <v>44012</v>
      </c>
    </row>
    <row r="26" spans="1:6" x14ac:dyDescent="0.3">
      <c r="A26" s="6"/>
      <c r="B26" s="6"/>
      <c r="C26" s="6"/>
    </row>
    <row r="27" spans="1:6" x14ac:dyDescent="0.3">
      <c r="A27" s="6" t="s">
        <v>16</v>
      </c>
      <c r="B27" s="6"/>
      <c r="C27" s="17" t="s">
        <v>26</v>
      </c>
      <c r="D27" s="22" t="s">
        <v>120</v>
      </c>
    </row>
    <row r="29" spans="1:6" ht="30" x14ac:dyDescent="0.3">
      <c r="A29" s="7"/>
      <c r="B29" s="54"/>
      <c r="C29" s="8"/>
      <c r="D29" s="90" t="str">
        <f>"Prior Year
FY"&amp;TEXT($D$25,"YY")-1</f>
        <v>Prior Year
FY19</v>
      </c>
      <c r="E29" s="90" t="str">
        <f>"Current Year Est.
FY"&amp;TEXT($D$25,"YY")</f>
        <v>Current Year Est.
FY20</v>
      </c>
      <c r="F29" s="91" t="str">
        <f>"Requested Year
FY"&amp;TEXT($D$25,"YY")+1</f>
        <v>Requested Year
FY21</v>
      </c>
    </row>
    <row r="30" spans="1:6" x14ac:dyDescent="0.3">
      <c r="A30" s="9"/>
      <c r="C30" s="92" t="s">
        <v>20</v>
      </c>
      <c r="D30" s="48">
        <v>0</v>
      </c>
      <c r="E30" s="34">
        <f>+D35</f>
        <v>0</v>
      </c>
      <c r="F30" s="34">
        <f>+E35</f>
        <v>0</v>
      </c>
    </row>
    <row r="31" spans="1:6" x14ac:dyDescent="0.3">
      <c r="A31" s="9"/>
      <c r="C31" s="2" t="s">
        <v>17</v>
      </c>
      <c r="D31" s="49">
        <v>0</v>
      </c>
      <c r="E31" s="49">
        <v>0</v>
      </c>
      <c r="F31" s="57">
        <f>+F51</f>
        <v>0</v>
      </c>
    </row>
    <row r="32" spans="1:6" x14ac:dyDescent="0.3">
      <c r="A32" s="9"/>
      <c r="C32" s="2" t="s">
        <v>71</v>
      </c>
      <c r="D32" s="49">
        <v>0</v>
      </c>
      <c r="E32" s="49">
        <v>0</v>
      </c>
      <c r="F32" s="57">
        <f>'Rate Calculations'!B26</f>
        <v>0</v>
      </c>
    </row>
    <row r="33" spans="1:7" x14ac:dyDescent="0.3">
      <c r="A33" s="9"/>
      <c r="C33" s="2" t="s">
        <v>72</v>
      </c>
      <c r="D33" s="49">
        <v>0</v>
      </c>
      <c r="E33" s="49">
        <v>0</v>
      </c>
      <c r="F33" s="57">
        <f>'Rate Calculations'!B14-'Rate Calculations'!B11+'Rate Calculations'!B30</f>
        <v>0</v>
      </c>
      <c r="G33" s="47"/>
    </row>
    <row r="34" spans="1:7" x14ac:dyDescent="0.3">
      <c r="A34" s="9"/>
      <c r="C34" s="2" t="s">
        <v>73</v>
      </c>
      <c r="D34" s="49">
        <v>0</v>
      </c>
      <c r="E34" s="49">
        <v>0</v>
      </c>
      <c r="F34" s="57">
        <f>'Rate Calculations'!B11</f>
        <v>0</v>
      </c>
      <c r="G34" s="47"/>
    </row>
    <row r="35" spans="1:7" x14ac:dyDescent="0.3">
      <c r="A35" s="9"/>
      <c r="C35" s="93" t="s">
        <v>74</v>
      </c>
      <c r="D35" s="46">
        <f>SUM(D30:D32)-SUM(D33:D34)</f>
        <v>0</v>
      </c>
      <c r="E35" s="46">
        <f t="shared" ref="E35:F35" si="0">SUM(E30:E32)-SUM(E33:E34)</f>
        <v>0</v>
      </c>
      <c r="F35" s="46">
        <f t="shared" si="0"/>
        <v>0</v>
      </c>
      <c r="G35" s="47"/>
    </row>
    <row r="36" spans="1:7" x14ac:dyDescent="0.3">
      <c r="A36" s="9"/>
      <c r="D36" s="50"/>
      <c r="E36" s="50"/>
      <c r="G36" s="47"/>
    </row>
    <row r="37" spans="1:7" x14ac:dyDescent="0.3">
      <c r="A37" s="9"/>
      <c r="C37" s="92" t="s">
        <v>48</v>
      </c>
      <c r="D37" s="49">
        <v>0</v>
      </c>
      <c r="E37" s="94">
        <f>+D40</f>
        <v>0</v>
      </c>
      <c r="G37" s="47"/>
    </row>
    <row r="38" spans="1:7" x14ac:dyDescent="0.3">
      <c r="A38" s="9"/>
      <c r="C38" s="2" t="s">
        <v>18</v>
      </c>
      <c r="D38" s="49">
        <v>0</v>
      </c>
      <c r="E38" s="49">
        <v>0</v>
      </c>
    </row>
    <row r="39" spans="1:7" x14ac:dyDescent="0.3">
      <c r="A39" s="9"/>
      <c r="C39" s="2" t="s">
        <v>19</v>
      </c>
      <c r="D39" s="49">
        <v>0</v>
      </c>
      <c r="E39" s="49">
        <v>0</v>
      </c>
    </row>
    <row r="40" spans="1:7" x14ac:dyDescent="0.3">
      <c r="A40" s="5"/>
      <c r="B40" s="10"/>
      <c r="C40" s="52" t="s">
        <v>69</v>
      </c>
      <c r="D40" s="51">
        <f>+D37-D38+D39</f>
        <v>0</v>
      </c>
      <c r="E40" s="51">
        <f>+E37-E38+E39</f>
        <v>0</v>
      </c>
    </row>
    <row r="42" spans="1:7" ht="17.25" thickBot="1" x14ac:dyDescent="0.35">
      <c r="A42" s="7" t="s">
        <v>65</v>
      </c>
      <c r="B42" s="54"/>
      <c r="C42" s="11"/>
      <c r="D42" s="11"/>
      <c r="E42" s="8"/>
      <c r="F42" s="4"/>
    </row>
    <row r="43" spans="1:7" ht="17.25" thickTop="1" x14ac:dyDescent="0.3">
      <c r="A43" s="12" t="s">
        <v>22</v>
      </c>
      <c r="B43" s="13" t="s">
        <v>53</v>
      </c>
      <c r="C43" s="84" t="s">
        <v>66</v>
      </c>
      <c r="D43" s="13" t="s">
        <v>68</v>
      </c>
      <c r="E43" s="14" t="s">
        <v>23</v>
      </c>
      <c r="F43" s="15" t="s">
        <v>24</v>
      </c>
    </row>
    <row r="44" spans="1:7" x14ac:dyDescent="0.3">
      <c r="A44" s="78" t="str">
        <f>IF(ISERROR(VLOOKUP(B44,COGS!$A:$F,2,FALSE)),"",IF(VLOOKUP(B44,COGS!$A:$F,2,FALSE)=0,"",VLOOKUP(B44,COGS!$A:$F,2,FALSE)))</f>
        <v/>
      </c>
      <c r="B44" s="55">
        <v>1</v>
      </c>
      <c r="C44" s="85" t="str">
        <f>IF(A44="","",'Rate Calculations'!$B$33)</f>
        <v/>
      </c>
      <c r="D44" s="83" t="str">
        <f>IF(ISERROR(VLOOKUP(B44,COGS!$A:$F,5,FALSE)),"",IF(VLOOKUP(B44,COGS!$A:$F,5,FALSE)=0,"",VLOOKUP(B44,COGS!$A:$F,5,FALSE)*(1+C44)))</f>
        <v/>
      </c>
      <c r="E44" s="56" t="str">
        <f>IF(ISERROR(VLOOKUP(B44,COGS!$A:$F,5,FALSE)),"",IF(VLOOKUP(B44,COGS!$A:$F,5,FALSE)=0,"",VLOOKUP(B44,COGS!$A:$F,4,FALSE)))</f>
        <v/>
      </c>
      <c r="F44" s="40">
        <f t="shared" ref="F44:F50" si="1">IFERROR(D44*E44,0)</f>
        <v>0</v>
      </c>
    </row>
    <row r="45" spans="1:7" x14ac:dyDescent="0.3">
      <c r="A45" s="78" t="str">
        <f>IF(ISERROR(VLOOKUP(B45,COGS!$A:$F,2,FALSE)),"",IF(VLOOKUP(B45,COGS!$A:$F,2,FALSE)=0,"",VLOOKUP(B45,COGS!$A:$F,2,FALSE)))</f>
        <v/>
      </c>
      <c r="B45" s="55">
        <f t="shared" ref="B45:B50" si="2">+B44+1</f>
        <v>2</v>
      </c>
      <c r="C45" s="85" t="str">
        <f>IF(A45="","",'Rate Calculations'!$B$33)</f>
        <v/>
      </c>
      <c r="D45" s="83" t="str">
        <f>IF(ISERROR(VLOOKUP(B45,COGS!$A:$F,5,FALSE)),"",IF(VLOOKUP(B45,COGS!$A:$F,5,FALSE)=0,"",VLOOKUP(B45,COGS!$A:$F,5,FALSE)*(1+C45)))</f>
        <v/>
      </c>
      <c r="E45" s="56" t="str">
        <f>IF(ISERROR(VLOOKUP(B45,COGS!$A:$F,5,FALSE)),"",IF(VLOOKUP(B45,COGS!$A:$F,5,FALSE)=0,"",VLOOKUP(B45,COGS!$A:$F,4,FALSE)))</f>
        <v/>
      </c>
      <c r="F45" s="40">
        <f t="shared" si="1"/>
        <v>0</v>
      </c>
    </row>
    <row r="46" spans="1:7" x14ac:dyDescent="0.3">
      <c r="A46" s="78" t="str">
        <f>IF(ISERROR(VLOOKUP(B46,COGS!$A:$F,2,FALSE)),"",IF(VLOOKUP(B46,COGS!$A:$F,2,FALSE)=0,"",VLOOKUP(B46,COGS!$A:$F,2,FALSE)))</f>
        <v/>
      </c>
      <c r="B46" s="55">
        <f t="shared" si="2"/>
        <v>3</v>
      </c>
      <c r="C46" s="85" t="str">
        <f>IF(A46="","",'Rate Calculations'!$B$33)</f>
        <v/>
      </c>
      <c r="D46" s="83" t="str">
        <f>IF(ISERROR(VLOOKUP(B46,COGS!$A:$F,5,FALSE)),"",IF(VLOOKUP(B46,COGS!$A:$F,5,FALSE)=0,"",VLOOKUP(B46,COGS!$A:$F,5,FALSE)*(1+C46)))</f>
        <v/>
      </c>
      <c r="E46" s="56" t="str">
        <f>IF(ISERROR(VLOOKUP(B46,COGS!$A:$F,5,FALSE)),"",IF(VLOOKUP(B46,COGS!$A:$F,5,FALSE)=0,"",VLOOKUP(B46,COGS!$A:$F,4,FALSE)))</f>
        <v/>
      </c>
      <c r="F46" s="40">
        <f t="shared" si="1"/>
        <v>0</v>
      </c>
    </row>
    <row r="47" spans="1:7" x14ac:dyDescent="0.3">
      <c r="A47" s="78" t="str">
        <f>IF(ISERROR(VLOOKUP(B47,COGS!$A:$F,2,FALSE)),"",IF(VLOOKUP(B47,COGS!$A:$F,2,FALSE)=0,"",VLOOKUP(B47,COGS!$A:$F,2,FALSE)))</f>
        <v/>
      </c>
      <c r="B47" s="55">
        <f t="shared" si="2"/>
        <v>4</v>
      </c>
      <c r="C47" s="85" t="str">
        <f>IF(A47="","",'Rate Calculations'!$B$33)</f>
        <v/>
      </c>
      <c r="D47" s="83" t="str">
        <f>IF(ISERROR(VLOOKUP(B47,COGS!$A:$F,5,FALSE)),"",IF(VLOOKUP(B47,COGS!$A:$F,5,FALSE)=0,"",VLOOKUP(B47,COGS!$A:$F,5,FALSE)*(1+C47)))</f>
        <v/>
      </c>
      <c r="E47" s="56" t="str">
        <f>IF(ISERROR(VLOOKUP(B47,COGS!$A:$F,5,FALSE)),"",IF(VLOOKUP(B47,COGS!$A:$F,5,FALSE)=0,"",VLOOKUP(B47,COGS!$A:$F,4,FALSE)))</f>
        <v/>
      </c>
      <c r="F47" s="40">
        <f t="shared" si="1"/>
        <v>0</v>
      </c>
    </row>
    <row r="48" spans="1:7" x14ac:dyDescent="0.3">
      <c r="A48" s="78" t="str">
        <f>IF(ISERROR(VLOOKUP(B48,COGS!$A:$F,2,FALSE)),"",IF(VLOOKUP(B48,COGS!$A:$F,2,FALSE)=0,"",VLOOKUP(B48,COGS!$A:$F,2,FALSE)))</f>
        <v/>
      </c>
      <c r="B48" s="55">
        <f t="shared" si="2"/>
        <v>5</v>
      </c>
      <c r="C48" s="85" t="str">
        <f>IF(A48="","",'Rate Calculations'!$B$33)</f>
        <v/>
      </c>
      <c r="D48" s="83" t="str">
        <f>IF(ISERROR(VLOOKUP(B48,COGS!$A:$F,5,FALSE)),"",IF(VLOOKUP(B48,COGS!$A:$F,5,FALSE)=0,"",VLOOKUP(B48,COGS!$A:$F,5,FALSE)*(1+C48)))</f>
        <v/>
      </c>
      <c r="E48" s="56" t="str">
        <f>IF(ISERROR(VLOOKUP(B48,COGS!$A:$F,5,FALSE)),"",IF(VLOOKUP(B48,COGS!$A:$F,5,FALSE)=0,"",VLOOKUP(B48,COGS!$A:$F,4,FALSE)))</f>
        <v/>
      </c>
      <c r="F48" s="40">
        <f t="shared" si="1"/>
        <v>0</v>
      </c>
    </row>
    <row r="49" spans="1:6" x14ac:dyDescent="0.3">
      <c r="A49" s="78" t="str">
        <f>IF(ISERROR(VLOOKUP(B49,COGS!$A:$F,2,FALSE)),"",IF(VLOOKUP(B49,COGS!$A:$F,2,FALSE)=0,"",VLOOKUP(B49,COGS!$A:$F,2,FALSE)))</f>
        <v/>
      </c>
      <c r="B49" s="55">
        <f t="shared" si="2"/>
        <v>6</v>
      </c>
      <c r="C49" s="85" t="str">
        <f>IF(A49="","",'Rate Calculations'!$B$33)</f>
        <v/>
      </c>
      <c r="D49" s="83" t="str">
        <f>IF(ISERROR(VLOOKUP(B49,COGS!$A:$F,5,FALSE)),"",IF(VLOOKUP(B49,COGS!$A:$F,5,FALSE)=0,"",VLOOKUP(B49,COGS!$A:$F,5,FALSE)*(1+C49)))</f>
        <v/>
      </c>
      <c r="E49" s="56" t="str">
        <f>IF(ISERROR(VLOOKUP(B49,COGS!$A:$F,5,FALSE)),"",IF(VLOOKUP(B49,COGS!$A:$F,5,FALSE)=0,"",VLOOKUP(B49,COGS!$A:$F,4,FALSE)))</f>
        <v/>
      </c>
      <c r="F49" s="40">
        <f t="shared" si="1"/>
        <v>0</v>
      </c>
    </row>
    <row r="50" spans="1:6" ht="17.25" thickBot="1" x14ac:dyDescent="0.35">
      <c r="A50" s="78" t="str">
        <f>IF(ISERROR(VLOOKUP(B50,COGS!$A:$F,2,FALSE)),"",IF(VLOOKUP(B50,COGS!$A:$F,2,FALSE)=0,"",VLOOKUP(B50,COGS!$A:$F,2,FALSE)))</f>
        <v/>
      </c>
      <c r="B50" s="55">
        <f t="shared" si="2"/>
        <v>7</v>
      </c>
      <c r="C50" s="86" t="str">
        <f>IF(A50="","",'Rate Calculations'!$B$33)</f>
        <v/>
      </c>
      <c r="D50" s="83" t="str">
        <f>IF(ISERROR(VLOOKUP(B50,COGS!$A:$F,5,FALSE)),"",IF(VLOOKUP(B50,COGS!$A:$F,5,FALSE)=0,"",VLOOKUP(B50,COGS!$A:$F,5,FALSE)*(1+C50)))</f>
        <v/>
      </c>
      <c r="E50" s="56" t="str">
        <f>IF(ISERROR(VLOOKUP(B50,COGS!$A:$F,5,FALSE)),"",IF(VLOOKUP(B50,COGS!$A:$F,5,FALSE)=0,"",VLOOKUP(B50,COGS!$A:$F,4,FALSE)))</f>
        <v/>
      </c>
      <c r="F50" s="40">
        <f t="shared" si="1"/>
        <v>0</v>
      </c>
    </row>
    <row r="51" spans="1:6" ht="17.25" thickTop="1" x14ac:dyDescent="0.3">
      <c r="A51" s="79" t="s">
        <v>31</v>
      </c>
      <c r="B51" s="80"/>
      <c r="C51" s="81"/>
      <c r="D51" s="81"/>
      <c r="E51" s="81"/>
      <c r="F51" s="82">
        <f>SUM(F44:F50)</f>
        <v>0</v>
      </c>
    </row>
    <row r="52" spans="1:6" x14ac:dyDescent="0.3">
      <c r="A52" s="2" t="s">
        <v>25</v>
      </c>
    </row>
  </sheetData>
  <mergeCells count="1">
    <mergeCell ref="C13:D14"/>
  </mergeCells>
  <hyperlinks>
    <hyperlink ref="A3" r:id="rId1" xr:uid="{1B77327C-FA23-437A-9564-1AB7FA956743}"/>
  </hyperlinks>
  <pageMargins left="0.25" right="0.25" top="0.25" bottom="0.25" header="0.3" footer="0.3"/>
  <pageSetup scale="91" fitToHeight="0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5" name="Option Button 1">
              <controlPr defaultSize="0" autoFill="0" autoLine="0" autoPict="0">
                <anchor moveWithCells="1">
                  <from>
                    <xdr:col>0</xdr:col>
                    <xdr:colOff>847725</xdr:colOff>
                    <xdr:row>16</xdr:row>
                    <xdr:rowOff>0</xdr:rowOff>
                  </from>
                  <to>
                    <xdr:col>0</xdr:col>
                    <xdr:colOff>1209675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6" name="Option Button 2">
              <controlPr defaultSize="0" autoFill="0" autoLine="0" autoPict="0">
                <anchor moveWithCells="1">
                  <from>
                    <xdr:col>0</xdr:col>
                    <xdr:colOff>847725</xdr:colOff>
                    <xdr:row>17</xdr:row>
                    <xdr:rowOff>0</xdr:rowOff>
                  </from>
                  <to>
                    <xdr:col>0</xdr:col>
                    <xdr:colOff>1209675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7" name="Option Button 3">
              <controlPr defaultSize="0" autoFill="0" autoLine="0" autoPict="0">
                <anchor moveWithCells="1">
                  <from>
                    <xdr:col>0</xdr:col>
                    <xdr:colOff>847725</xdr:colOff>
                    <xdr:row>18</xdr:row>
                    <xdr:rowOff>9525</xdr:rowOff>
                  </from>
                  <to>
                    <xdr:col>0</xdr:col>
                    <xdr:colOff>1209675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8" name="Option Button 4">
              <controlPr defaultSize="0" autoFill="0" autoLine="0" autoPict="0">
                <anchor moveWithCells="1">
                  <from>
                    <xdr:col>0</xdr:col>
                    <xdr:colOff>847725</xdr:colOff>
                    <xdr:row>19</xdr:row>
                    <xdr:rowOff>9525</xdr:rowOff>
                  </from>
                  <to>
                    <xdr:col>0</xdr:col>
                    <xdr:colOff>1209675</xdr:colOff>
                    <xdr:row>20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70AC68-7798-4697-951E-FC62D9499B8F}">
  <sheetPr>
    <pageSetUpPr fitToPage="1"/>
  </sheetPr>
  <dimension ref="A1:B34"/>
  <sheetViews>
    <sheetView showGridLines="0" zoomScaleNormal="100" workbookViewId="0">
      <pane xSplit="1" ySplit="2" topLeftCell="B3" activePane="bottomRight" state="frozen"/>
      <selection activeCell="A10" sqref="A10"/>
      <selection pane="topRight" activeCell="A10" sqref="A10"/>
      <selection pane="bottomLeft" activeCell="A10" sqref="A10"/>
      <selection pane="bottomRight" activeCell="B3" sqref="B3"/>
    </sheetView>
  </sheetViews>
  <sheetFormatPr defaultRowHeight="16.5" x14ac:dyDescent="0.3"/>
  <cols>
    <col min="1" max="1" width="51.375" bestFit="1" customWidth="1"/>
    <col min="2" max="2" width="12.25" customWidth="1"/>
  </cols>
  <sheetData>
    <row r="1" spans="1:2" ht="17.25" thickBot="1" x14ac:dyDescent="0.35">
      <c r="A1" s="36"/>
      <c r="B1" s="36"/>
    </row>
    <row r="2" spans="1:2" ht="31.5" thickTop="1" thickBot="1" x14ac:dyDescent="0.35">
      <c r="A2" s="36"/>
      <c r="B2" s="95" t="str">
        <f>"FY"&amp;TEXT(Summary!$D$25,"YY")&amp;" 
Est."</f>
        <v>FY20 
Est.</v>
      </c>
    </row>
    <row r="3" spans="1:2" ht="22.5" x14ac:dyDescent="0.35">
      <c r="A3" s="96" t="s">
        <v>34</v>
      </c>
      <c r="B3" s="98"/>
    </row>
    <row r="4" spans="1:2" x14ac:dyDescent="0.3">
      <c r="A4" s="99" t="s">
        <v>75</v>
      </c>
      <c r="B4" s="43">
        <f>'S&amp;W'!H22</f>
        <v>0</v>
      </c>
    </row>
    <row r="5" spans="1:2" x14ac:dyDescent="0.3">
      <c r="A5" s="100" t="s">
        <v>70</v>
      </c>
      <c r="B5" s="42"/>
    </row>
    <row r="6" spans="1:2" x14ac:dyDescent="0.3">
      <c r="A6" s="101" t="s">
        <v>35</v>
      </c>
      <c r="B6" s="44">
        <v>0</v>
      </c>
    </row>
    <row r="7" spans="1:2" x14ac:dyDescent="0.3">
      <c r="A7" s="101" t="s">
        <v>76</v>
      </c>
      <c r="B7" s="44">
        <v>0</v>
      </c>
    </row>
    <row r="8" spans="1:2" x14ac:dyDescent="0.3">
      <c r="A8" s="101" t="s">
        <v>77</v>
      </c>
      <c r="B8" s="44">
        <v>0</v>
      </c>
    </row>
    <row r="9" spans="1:2" x14ac:dyDescent="0.3">
      <c r="A9" s="101" t="s">
        <v>36</v>
      </c>
      <c r="B9" s="44">
        <v>0</v>
      </c>
    </row>
    <row r="10" spans="1:2" x14ac:dyDescent="0.3">
      <c r="A10" s="101" t="s">
        <v>78</v>
      </c>
      <c r="B10" s="44">
        <v>0</v>
      </c>
    </row>
    <row r="11" spans="1:2" x14ac:dyDescent="0.3">
      <c r="A11" s="102" t="s">
        <v>21</v>
      </c>
      <c r="B11" s="42">
        <f>Assets!$AF$5</f>
        <v>0</v>
      </c>
    </row>
    <row r="12" spans="1:2" x14ac:dyDescent="0.3">
      <c r="A12" s="103" t="s">
        <v>79</v>
      </c>
      <c r="B12" s="45">
        <f>SUM(B5:B11)</f>
        <v>0</v>
      </c>
    </row>
    <row r="13" spans="1:2" x14ac:dyDescent="0.3">
      <c r="A13" s="102"/>
      <c r="B13" s="42"/>
    </row>
    <row r="14" spans="1:2" ht="17.25" thickBot="1" x14ac:dyDescent="0.35">
      <c r="A14" s="104" t="s">
        <v>80</v>
      </c>
      <c r="B14" s="105">
        <f>B4+B12</f>
        <v>0</v>
      </c>
    </row>
    <row r="15" spans="1:2" ht="17.25" thickBot="1" x14ac:dyDescent="0.35">
      <c r="A15" s="97"/>
      <c r="B15" s="97"/>
    </row>
    <row r="16" spans="1:2" ht="22.5" x14ac:dyDescent="0.35">
      <c r="A16" s="96" t="s">
        <v>81</v>
      </c>
      <c r="B16" s="98"/>
    </row>
    <row r="17" spans="1:2" x14ac:dyDescent="0.3">
      <c r="A17" s="102" t="s">
        <v>47</v>
      </c>
      <c r="B17" s="42">
        <f>Summary!F30</f>
        <v>0</v>
      </c>
    </row>
    <row r="18" spans="1:2" x14ac:dyDescent="0.3">
      <c r="A18" s="102" t="s">
        <v>82</v>
      </c>
      <c r="B18" s="44">
        <v>0</v>
      </c>
    </row>
    <row r="19" spans="1:2" x14ac:dyDescent="0.3">
      <c r="A19" s="103" t="s">
        <v>83</v>
      </c>
      <c r="B19" s="45">
        <f>SUM(B17:B18)</f>
        <v>0</v>
      </c>
    </row>
    <row r="20" spans="1:2" x14ac:dyDescent="0.3">
      <c r="A20" s="102"/>
      <c r="B20" s="42"/>
    </row>
    <row r="21" spans="1:2" ht="17.25" thickBot="1" x14ac:dyDescent="0.35">
      <c r="A21" s="104" t="s">
        <v>84</v>
      </c>
      <c r="B21" s="106">
        <f>+B14-B19</f>
        <v>0</v>
      </c>
    </row>
    <row r="22" spans="1:2" ht="17.25" thickBot="1" x14ac:dyDescent="0.35">
      <c r="A22" s="97"/>
      <c r="B22" s="97"/>
    </row>
    <row r="23" spans="1:2" ht="22.5" x14ac:dyDescent="0.35">
      <c r="A23" s="96" t="s">
        <v>85</v>
      </c>
      <c r="B23" s="98"/>
    </row>
    <row r="24" spans="1:2" x14ac:dyDescent="0.3">
      <c r="A24" s="107" t="s">
        <v>54</v>
      </c>
      <c r="B24" s="44">
        <v>0</v>
      </c>
    </row>
    <row r="25" spans="1:2" x14ac:dyDescent="0.3">
      <c r="A25" s="107" t="s">
        <v>55</v>
      </c>
      <c r="B25" s="44">
        <v>0</v>
      </c>
    </row>
    <row r="26" spans="1:2" x14ac:dyDescent="0.3">
      <c r="A26" s="103" t="s">
        <v>46</v>
      </c>
      <c r="B26" s="45">
        <f>SUM(B24:B25)</f>
        <v>0</v>
      </c>
    </row>
    <row r="27" spans="1:2" x14ac:dyDescent="0.3">
      <c r="A27" s="108"/>
      <c r="B27" s="41"/>
    </row>
    <row r="28" spans="1:2" ht="17.25" thickBot="1" x14ac:dyDescent="0.35">
      <c r="A28" s="157" t="s">
        <v>62</v>
      </c>
      <c r="B28" s="158">
        <f>+B21-B26</f>
        <v>0</v>
      </c>
    </row>
    <row r="29" spans="1:2" ht="17.25" thickBot="1" x14ac:dyDescent="0.35">
      <c r="A29" s="97"/>
      <c r="B29" s="97"/>
    </row>
    <row r="30" spans="1:2" x14ac:dyDescent="0.3">
      <c r="A30" s="39" t="s">
        <v>60</v>
      </c>
      <c r="B30" s="45">
        <f>+COGS!F11</f>
        <v>0</v>
      </c>
    </row>
    <row r="31" spans="1:2" x14ac:dyDescent="0.3">
      <c r="A31" s="72" t="s">
        <v>61</v>
      </c>
      <c r="B31" s="73">
        <f>+B30+B28</f>
        <v>0</v>
      </c>
    </row>
    <row r="32" spans="1:2" ht="17.25" thickBot="1" x14ac:dyDescent="0.35">
      <c r="B32" s="41"/>
    </row>
    <row r="33" spans="1:2" ht="18" thickTop="1" thickBot="1" x14ac:dyDescent="0.35">
      <c r="A33" s="87" t="s">
        <v>63</v>
      </c>
      <c r="B33" s="88" t="e">
        <f>+B28/B30</f>
        <v>#DIV/0!</v>
      </c>
    </row>
    <row r="34" spans="1:2" ht="17.25" thickTop="1" x14ac:dyDescent="0.3"/>
  </sheetData>
  <pageMargins left="0.7" right="0.7" top="0.75" bottom="0.75" header="0.3" footer="0.3"/>
  <pageSetup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0"/>
  <sheetViews>
    <sheetView zoomScaleNormal="100" workbookViewId="0">
      <pane ySplit="1" topLeftCell="A2" activePane="bottomLeft" state="frozen"/>
      <selection activeCell="B2" sqref="B2"/>
      <selection pane="bottomLeft" activeCell="A2" sqref="A2"/>
    </sheetView>
  </sheetViews>
  <sheetFormatPr defaultRowHeight="16.5" x14ac:dyDescent="0.3"/>
  <cols>
    <col min="2" max="2" width="22" bestFit="1" customWidth="1"/>
    <col min="3" max="6" width="14.25" customWidth="1"/>
  </cols>
  <sheetData>
    <row r="1" spans="1:7" ht="30" x14ac:dyDescent="0.3">
      <c r="A1" s="62" t="s">
        <v>53</v>
      </c>
      <c r="B1" s="62" t="s">
        <v>56</v>
      </c>
      <c r="C1" s="62" t="s">
        <v>22</v>
      </c>
      <c r="D1" s="62" t="s">
        <v>57</v>
      </c>
      <c r="E1" s="62" t="s">
        <v>58</v>
      </c>
      <c r="F1" s="62" t="s">
        <v>59</v>
      </c>
    </row>
    <row r="2" spans="1:7" x14ac:dyDescent="0.3">
      <c r="B2" s="61" t="s">
        <v>64</v>
      </c>
      <c r="D2" s="63"/>
      <c r="E2" s="65"/>
    </row>
    <row r="3" spans="1:7" x14ac:dyDescent="0.3">
      <c r="A3" s="77">
        <v>1</v>
      </c>
      <c r="B3" s="21"/>
      <c r="C3" s="21"/>
      <c r="D3" s="33"/>
      <c r="E3" s="66"/>
      <c r="F3" s="67">
        <f t="shared" ref="F3:F4" si="0">+D3*E3</f>
        <v>0</v>
      </c>
    </row>
    <row r="4" spans="1:7" x14ac:dyDescent="0.3">
      <c r="A4" s="77">
        <f>+A3+1</f>
        <v>2</v>
      </c>
      <c r="B4" s="21"/>
      <c r="C4" s="21"/>
      <c r="D4" s="33"/>
      <c r="E4" s="66"/>
      <c r="F4" s="67">
        <f t="shared" si="0"/>
        <v>0</v>
      </c>
    </row>
    <row r="5" spans="1:7" x14ac:dyDescent="0.3">
      <c r="A5" s="77">
        <f t="shared" ref="A5:A9" si="1">+A4+1</f>
        <v>3</v>
      </c>
      <c r="B5" s="21"/>
      <c r="C5" s="21"/>
      <c r="D5" s="33"/>
      <c r="E5" s="66"/>
      <c r="F5" s="67">
        <f t="shared" ref="F5:F9" si="2">+D5*E5</f>
        <v>0</v>
      </c>
    </row>
    <row r="6" spans="1:7" x14ac:dyDescent="0.3">
      <c r="A6" s="77">
        <f t="shared" si="1"/>
        <v>4</v>
      </c>
      <c r="B6" s="21"/>
      <c r="C6" s="21"/>
      <c r="D6" s="33"/>
      <c r="E6" s="66"/>
      <c r="F6" s="67">
        <f t="shared" si="2"/>
        <v>0</v>
      </c>
    </row>
    <row r="7" spans="1:7" x14ac:dyDescent="0.3">
      <c r="A7" s="77">
        <f t="shared" si="1"/>
        <v>5</v>
      </c>
      <c r="B7" s="21"/>
      <c r="C7" s="21"/>
      <c r="D7" s="33"/>
      <c r="E7" s="66"/>
      <c r="F7" s="67">
        <f t="shared" si="2"/>
        <v>0</v>
      </c>
    </row>
    <row r="8" spans="1:7" x14ac:dyDescent="0.3">
      <c r="A8" s="77">
        <f t="shared" si="1"/>
        <v>6</v>
      </c>
      <c r="B8" s="21"/>
      <c r="C8" s="21"/>
      <c r="D8" s="33"/>
      <c r="E8" s="66"/>
      <c r="F8" s="67">
        <f t="shared" si="2"/>
        <v>0</v>
      </c>
    </row>
    <row r="9" spans="1:7" x14ac:dyDescent="0.3">
      <c r="A9" s="77">
        <f t="shared" si="1"/>
        <v>7</v>
      </c>
      <c r="B9" s="21"/>
      <c r="C9" s="21"/>
      <c r="D9" s="33"/>
      <c r="E9" s="66"/>
      <c r="F9" s="67">
        <f t="shared" si="2"/>
        <v>0</v>
      </c>
    </row>
    <row r="10" spans="1:7" x14ac:dyDescent="0.3">
      <c r="A10" s="74" t="s">
        <v>67</v>
      </c>
      <c r="B10" s="74"/>
      <c r="C10" s="74"/>
      <c r="D10" s="75"/>
      <c r="E10" s="76"/>
      <c r="F10" s="74"/>
    </row>
    <row r="11" spans="1:7" x14ac:dyDescent="0.3">
      <c r="B11" s="68" t="s">
        <v>31</v>
      </c>
      <c r="C11" s="68"/>
      <c r="D11" s="69">
        <f>SUM(D2:D10)</f>
        <v>0</v>
      </c>
      <c r="E11" s="70" t="e">
        <f>+F11/D11</f>
        <v>#DIV/0!</v>
      </c>
      <c r="F11" s="71">
        <f>SUM(F2:F10)</f>
        <v>0</v>
      </c>
      <c r="G11" s="64"/>
    </row>
    <row r="12" spans="1:7" x14ac:dyDescent="0.3">
      <c r="D12" s="63"/>
      <c r="E12" s="65"/>
    </row>
    <row r="13" spans="1:7" x14ac:dyDescent="0.3">
      <c r="D13" s="63"/>
      <c r="E13" s="65"/>
    </row>
    <row r="14" spans="1:7" x14ac:dyDescent="0.3">
      <c r="D14" s="63"/>
      <c r="E14" s="65"/>
    </row>
    <row r="15" spans="1:7" x14ac:dyDescent="0.3">
      <c r="D15" s="63"/>
      <c r="E15" s="65"/>
    </row>
    <row r="16" spans="1:7" x14ac:dyDescent="0.3">
      <c r="D16" s="63"/>
      <c r="E16" s="65"/>
    </row>
    <row r="17" spans="4:5" x14ac:dyDescent="0.3">
      <c r="D17" s="63"/>
      <c r="E17" s="65"/>
    </row>
    <row r="18" spans="4:5" x14ac:dyDescent="0.3">
      <c r="D18" s="63"/>
      <c r="E18" s="65"/>
    </row>
    <row r="19" spans="4:5" x14ac:dyDescent="0.3">
      <c r="D19" s="63"/>
      <c r="E19" s="65"/>
    </row>
    <row r="20" spans="4:5" x14ac:dyDescent="0.3">
      <c r="D20" s="63"/>
      <c r="E20" s="65"/>
    </row>
  </sheetData>
  <pageMargins left="0.7" right="0.7" top="0.75" bottom="0.75" header="0.3" footer="0.3"/>
  <pageSetup orientation="portrait" r:id="rId1"/>
  <ignoredErrors>
    <ignoredError sqref="E1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4C6C5D-803D-400B-8672-87CEB4FE91A5}">
  <sheetPr>
    <pageSetUpPr fitToPage="1"/>
  </sheetPr>
  <dimension ref="A1:H23"/>
  <sheetViews>
    <sheetView showGridLines="0" zoomScaleNormal="100" workbookViewId="0">
      <pane ySplit="7" topLeftCell="A8" activePane="bottomLeft" state="frozen"/>
      <selection activeCell="B2" sqref="B2"/>
      <selection pane="bottomLeft" activeCell="A8" sqref="A8"/>
    </sheetView>
  </sheetViews>
  <sheetFormatPr defaultRowHeight="16.5" x14ac:dyDescent="0.3"/>
  <cols>
    <col min="1" max="1" width="16.125" customWidth="1"/>
    <col min="2" max="2" width="16.875" bestFit="1" customWidth="1"/>
    <col min="3" max="4" width="10.75" customWidth="1"/>
    <col min="5" max="7" width="11.25" customWidth="1"/>
    <col min="8" max="8" width="10.875" customWidth="1"/>
    <col min="9" max="54" width="9.25" customWidth="1"/>
  </cols>
  <sheetData>
    <row r="1" spans="1:8" x14ac:dyDescent="0.3">
      <c r="B1" s="24"/>
      <c r="C1" s="25"/>
      <c r="D1" s="25"/>
      <c r="E1" s="25"/>
      <c r="F1" s="25"/>
      <c r="G1" s="25"/>
      <c r="H1" s="26"/>
    </row>
    <row r="2" spans="1:8" x14ac:dyDescent="0.3">
      <c r="B2" s="27"/>
      <c r="C2" s="109"/>
      <c r="D2" s="110" t="s">
        <v>86</v>
      </c>
      <c r="E2" s="32">
        <v>0.03</v>
      </c>
      <c r="F2" s="109"/>
      <c r="G2" s="109"/>
      <c r="H2" s="28"/>
    </row>
    <row r="3" spans="1:8" x14ac:dyDescent="0.3">
      <c r="B3" s="27"/>
      <c r="C3" s="109"/>
      <c r="D3" s="110" t="s">
        <v>33</v>
      </c>
      <c r="E3" s="32">
        <v>0.35299999999999998</v>
      </c>
      <c r="F3" s="109"/>
      <c r="G3" s="109"/>
      <c r="H3" s="28"/>
    </row>
    <row r="4" spans="1:8" ht="17.25" thickBot="1" x14ac:dyDescent="0.35">
      <c r="B4" s="29"/>
      <c r="C4" s="30"/>
      <c r="D4" s="30"/>
      <c r="E4" s="30"/>
      <c r="F4" s="30"/>
      <c r="G4" s="30"/>
      <c r="H4" s="31"/>
    </row>
    <row r="6" spans="1:8" ht="23.25" thickBot="1" x14ac:dyDescent="0.4">
      <c r="A6" s="37" t="s">
        <v>37</v>
      </c>
    </row>
    <row r="7" spans="1:8" ht="75.75" thickTop="1" x14ac:dyDescent="0.3">
      <c r="A7" s="23" t="s">
        <v>26</v>
      </c>
      <c r="B7" s="23" t="s">
        <v>29</v>
      </c>
      <c r="C7" s="23" t="s">
        <v>30</v>
      </c>
      <c r="D7" s="23" t="s">
        <v>87</v>
      </c>
      <c r="E7" s="23" t="str">
        <f>"Fringe Benefits @ "&amp;TEXT(E3,"0.##%")</f>
        <v>Fringe Benefits @ 35.3%</v>
      </c>
      <c r="F7" s="111" t="s">
        <v>88</v>
      </c>
      <c r="G7" s="112" t="s">
        <v>89</v>
      </c>
      <c r="H7" s="35" t="s">
        <v>90</v>
      </c>
    </row>
    <row r="8" spans="1:8" x14ac:dyDescent="0.3">
      <c r="A8" s="21"/>
      <c r="B8" s="21"/>
      <c r="C8" s="33"/>
      <c r="D8" s="38">
        <f t="shared" ref="D8:D21" si="0">+C8*(1+$E$2)</f>
        <v>0</v>
      </c>
      <c r="E8" s="38">
        <f>+D8*$E$3</f>
        <v>0</v>
      </c>
      <c r="F8" s="113">
        <f>SUM(D8:E8)</f>
        <v>0</v>
      </c>
      <c r="G8" s="60">
        <v>0</v>
      </c>
      <c r="H8" s="114">
        <f>+F8*G8</f>
        <v>0</v>
      </c>
    </row>
    <row r="9" spans="1:8" x14ac:dyDescent="0.3">
      <c r="A9" s="21"/>
      <c r="B9" s="21"/>
      <c r="C9" s="33"/>
      <c r="D9" s="38">
        <f t="shared" si="0"/>
        <v>0</v>
      </c>
      <c r="E9" s="38">
        <f>+D9*$E$3</f>
        <v>0</v>
      </c>
      <c r="F9" s="113">
        <f t="shared" ref="F9:F21" si="1">SUM(D9:E9)</f>
        <v>0</v>
      </c>
      <c r="G9" s="60">
        <v>0</v>
      </c>
      <c r="H9" s="114">
        <f t="shared" ref="H9:H21" si="2">+F9*G9</f>
        <v>0</v>
      </c>
    </row>
    <row r="10" spans="1:8" x14ac:dyDescent="0.3">
      <c r="A10" s="21"/>
      <c r="B10" s="21"/>
      <c r="C10" s="33"/>
      <c r="D10" s="38">
        <f t="shared" si="0"/>
        <v>0</v>
      </c>
      <c r="E10" s="38">
        <f>+D10*$E$3</f>
        <v>0</v>
      </c>
      <c r="F10" s="113">
        <f t="shared" si="1"/>
        <v>0</v>
      </c>
      <c r="G10" s="60">
        <v>0</v>
      </c>
      <c r="H10" s="114">
        <f t="shared" si="2"/>
        <v>0</v>
      </c>
    </row>
    <row r="11" spans="1:8" x14ac:dyDescent="0.3">
      <c r="A11" s="21"/>
      <c r="B11" s="21"/>
      <c r="C11" s="33"/>
      <c r="D11" s="38">
        <f t="shared" si="0"/>
        <v>0</v>
      </c>
      <c r="E11" s="38">
        <f>+D11*$E$3</f>
        <v>0</v>
      </c>
      <c r="F11" s="113">
        <f t="shared" si="1"/>
        <v>0</v>
      </c>
      <c r="G11" s="60">
        <v>0</v>
      </c>
      <c r="H11" s="114">
        <f t="shared" si="2"/>
        <v>0</v>
      </c>
    </row>
    <row r="12" spans="1:8" x14ac:dyDescent="0.3">
      <c r="A12" s="21"/>
      <c r="B12" s="21"/>
      <c r="C12" s="33"/>
      <c r="D12" s="38">
        <f t="shared" si="0"/>
        <v>0</v>
      </c>
      <c r="E12" s="38">
        <f>+D12*$E$3</f>
        <v>0</v>
      </c>
      <c r="F12" s="113">
        <f t="shared" si="1"/>
        <v>0</v>
      </c>
      <c r="G12" s="60">
        <v>0</v>
      </c>
      <c r="H12" s="114">
        <f t="shared" si="2"/>
        <v>0</v>
      </c>
    </row>
    <row r="13" spans="1:8" x14ac:dyDescent="0.3">
      <c r="A13" s="21"/>
      <c r="B13" s="21"/>
      <c r="C13" s="33"/>
      <c r="D13" s="38">
        <f t="shared" si="0"/>
        <v>0</v>
      </c>
      <c r="E13" s="38">
        <f t="shared" ref="E13:E21" si="3">+D13*$E$3</f>
        <v>0</v>
      </c>
      <c r="F13" s="113">
        <f t="shared" si="1"/>
        <v>0</v>
      </c>
      <c r="G13" s="60">
        <v>0</v>
      </c>
      <c r="H13" s="114">
        <f t="shared" si="2"/>
        <v>0</v>
      </c>
    </row>
    <row r="14" spans="1:8" x14ac:dyDescent="0.3">
      <c r="A14" s="21"/>
      <c r="B14" s="21"/>
      <c r="C14" s="33"/>
      <c r="D14" s="38">
        <f t="shared" si="0"/>
        <v>0</v>
      </c>
      <c r="E14" s="38">
        <f t="shared" si="3"/>
        <v>0</v>
      </c>
      <c r="F14" s="113">
        <f t="shared" si="1"/>
        <v>0</v>
      </c>
      <c r="G14" s="60">
        <v>0</v>
      </c>
      <c r="H14" s="114">
        <f t="shared" si="2"/>
        <v>0</v>
      </c>
    </row>
    <row r="15" spans="1:8" x14ac:dyDescent="0.3">
      <c r="A15" s="21"/>
      <c r="B15" s="21"/>
      <c r="C15" s="33"/>
      <c r="D15" s="38">
        <f t="shared" si="0"/>
        <v>0</v>
      </c>
      <c r="E15" s="38">
        <f t="shared" si="3"/>
        <v>0</v>
      </c>
      <c r="F15" s="113">
        <f t="shared" si="1"/>
        <v>0</v>
      </c>
      <c r="G15" s="60">
        <v>0</v>
      </c>
      <c r="H15" s="114">
        <f t="shared" si="2"/>
        <v>0</v>
      </c>
    </row>
    <row r="16" spans="1:8" hidden="1" x14ac:dyDescent="0.3">
      <c r="A16" s="21"/>
      <c r="B16" s="21"/>
      <c r="C16" s="33"/>
      <c r="D16" s="38">
        <f t="shared" si="0"/>
        <v>0</v>
      </c>
      <c r="E16" s="38">
        <f t="shared" si="3"/>
        <v>0</v>
      </c>
      <c r="F16" s="113">
        <f t="shared" si="1"/>
        <v>0</v>
      </c>
      <c r="G16" s="60">
        <v>0</v>
      </c>
      <c r="H16" s="114">
        <f t="shared" si="2"/>
        <v>0</v>
      </c>
    </row>
    <row r="17" spans="1:8" hidden="1" x14ac:dyDescent="0.3">
      <c r="A17" s="21"/>
      <c r="B17" s="21"/>
      <c r="C17" s="33"/>
      <c r="D17" s="38">
        <f t="shared" si="0"/>
        <v>0</v>
      </c>
      <c r="E17" s="38">
        <f t="shared" si="3"/>
        <v>0</v>
      </c>
      <c r="F17" s="113">
        <f t="shared" si="1"/>
        <v>0</v>
      </c>
      <c r="G17" s="60">
        <v>0</v>
      </c>
      <c r="H17" s="114">
        <f t="shared" si="2"/>
        <v>0</v>
      </c>
    </row>
    <row r="18" spans="1:8" hidden="1" x14ac:dyDescent="0.3">
      <c r="A18" s="21"/>
      <c r="B18" s="21"/>
      <c r="C18" s="33"/>
      <c r="D18" s="38">
        <f t="shared" si="0"/>
        <v>0</v>
      </c>
      <c r="E18" s="38">
        <f t="shared" si="3"/>
        <v>0</v>
      </c>
      <c r="F18" s="113">
        <f t="shared" si="1"/>
        <v>0</v>
      </c>
      <c r="G18" s="60">
        <v>0</v>
      </c>
      <c r="H18" s="114">
        <f t="shared" si="2"/>
        <v>0</v>
      </c>
    </row>
    <row r="19" spans="1:8" hidden="1" x14ac:dyDescent="0.3">
      <c r="A19" s="21"/>
      <c r="B19" s="21"/>
      <c r="C19" s="33"/>
      <c r="D19" s="38">
        <f t="shared" si="0"/>
        <v>0</v>
      </c>
      <c r="E19" s="38">
        <f t="shared" si="3"/>
        <v>0</v>
      </c>
      <c r="F19" s="113">
        <f t="shared" si="1"/>
        <v>0</v>
      </c>
      <c r="G19" s="60">
        <v>0</v>
      </c>
      <c r="H19" s="114">
        <f t="shared" si="2"/>
        <v>0</v>
      </c>
    </row>
    <row r="20" spans="1:8" hidden="1" x14ac:dyDescent="0.3">
      <c r="A20" s="21"/>
      <c r="B20" s="21"/>
      <c r="C20" s="33"/>
      <c r="D20" s="38">
        <f t="shared" si="0"/>
        <v>0</v>
      </c>
      <c r="E20" s="38">
        <f t="shared" si="3"/>
        <v>0</v>
      </c>
      <c r="F20" s="113">
        <f t="shared" si="1"/>
        <v>0</v>
      </c>
      <c r="G20" s="60">
        <v>0</v>
      </c>
      <c r="H20" s="114">
        <f t="shared" si="2"/>
        <v>0</v>
      </c>
    </row>
    <row r="21" spans="1:8" ht="17.25" thickBot="1" x14ac:dyDescent="0.35">
      <c r="A21" s="21"/>
      <c r="B21" s="21"/>
      <c r="C21" s="33"/>
      <c r="D21" s="38">
        <f t="shared" si="0"/>
        <v>0</v>
      </c>
      <c r="E21" s="38">
        <f t="shared" si="3"/>
        <v>0</v>
      </c>
      <c r="F21" s="113">
        <f t="shared" si="1"/>
        <v>0</v>
      </c>
      <c r="G21" s="60">
        <v>0</v>
      </c>
      <c r="H21" s="114">
        <f t="shared" si="2"/>
        <v>0</v>
      </c>
    </row>
    <row r="22" spans="1:8" ht="18" thickTop="1" thickBot="1" x14ac:dyDescent="0.35">
      <c r="A22" s="154" t="s">
        <v>32</v>
      </c>
      <c r="B22" s="155"/>
      <c r="C22" s="58">
        <f>SUM(C8:C21)</f>
        <v>0</v>
      </c>
      <c r="D22" s="58">
        <f>SUM(D8:D21)</f>
        <v>0</v>
      </c>
      <c r="E22" s="58">
        <f>SUM(E8:E21)</f>
        <v>0</v>
      </c>
      <c r="F22" s="156">
        <f>SUM(F8:F21)</f>
        <v>0</v>
      </c>
      <c r="G22" s="59"/>
      <c r="H22" s="115">
        <f>SUM(H8:H21)</f>
        <v>0</v>
      </c>
    </row>
    <row r="23" spans="1:8" ht="17.25" thickTop="1" x14ac:dyDescent="0.3"/>
  </sheetData>
  <pageMargins left="0.7" right="0.7" top="0.75" bottom="0.75" header="0.3" footer="0.3"/>
  <pageSetup scale="9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80380-1CCC-4E4A-ABCD-AF0DF19A634E}">
  <sheetPr>
    <pageSetUpPr fitToPage="1"/>
  </sheetPr>
  <dimension ref="A1:AI17"/>
  <sheetViews>
    <sheetView showGridLines="0" zoomScaleNormal="100" workbookViewId="0">
      <pane ySplit="9" topLeftCell="A10" activePane="bottomLeft" state="frozen"/>
      <selection activeCell="B2" sqref="B2"/>
      <selection pane="bottomLeft" activeCell="A10" sqref="A10"/>
    </sheetView>
  </sheetViews>
  <sheetFormatPr defaultRowHeight="16.5" outlineLevelCol="1" x14ac:dyDescent="0.3"/>
  <cols>
    <col min="1" max="2" width="9" style="145"/>
    <col min="3" max="3" width="18.625" style="145" customWidth="1"/>
    <col min="4" max="5" width="10.75" style="145" customWidth="1"/>
    <col min="6" max="12" width="9" style="145" hidden="1" customWidth="1" outlineLevel="1"/>
    <col min="13" max="13" width="36.375" style="145" customWidth="1" collapsed="1"/>
    <col min="14" max="20" width="9" style="145" hidden="1" customWidth="1" outlineLevel="1"/>
    <col min="21" max="21" width="12" style="145" hidden="1" customWidth="1" outlineLevel="1"/>
    <col min="22" max="22" width="18.375" style="145" hidden="1" customWidth="1" outlineLevel="1"/>
    <col min="23" max="26" width="9" style="145" hidden="1" customWidth="1" outlineLevel="1"/>
    <col min="27" max="27" width="14.625" style="145" bestFit="1" customWidth="1" collapsed="1"/>
    <col min="28" max="28" width="15.25" style="145" bestFit="1" customWidth="1"/>
    <col min="29" max="29" width="10.375" style="145" customWidth="1"/>
    <col min="30" max="30" width="7.875" style="145" customWidth="1"/>
    <col min="31" max="31" width="8.375" style="145" customWidth="1"/>
    <col min="32" max="32" width="11.875" style="145" customWidth="1"/>
    <col min="33" max="34" width="9.75" style="145" customWidth="1"/>
    <col min="35" max="16384" width="9" style="145"/>
  </cols>
  <sheetData>
    <row r="1" spans="1:35" s="116" customFormat="1" ht="19.5" x14ac:dyDescent="0.3">
      <c r="AA1" s="117"/>
      <c r="AB1" s="118" t="s">
        <v>91</v>
      </c>
      <c r="AC1" s="118"/>
      <c r="AD1" s="118"/>
      <c r="AE1" s="118"/>
      <c r="AF1" s="118"/>
      <c r="AG1" s="119"/>
      <c r="AH1" s="120"/>
    </row>
    <row r="2" spans="1:35" s="116" customFormat="1" ht="20.25" thickBot="1" x14ac:dyDescent="0.35">
      <c r="AA2" s="121"/>
      <c r="AB2" s="122"/>
      <c r="AC2" s="122"/>
      <c r="AD2" s="122"/>
      <c r="AE2" s="122"/>
      <c r="AF2" s="122"/>
      <c r="AG2" s="123"/>
      <c r="AH2" s="124"/>
    </row>
    <row r="3" spans="1:35" s="116" customFormat="1" ht="20.25" thickTop="1" x14ac:dyDescent="0.3">
      <c r="AA3" s="125"/>
      <c r="AB3" s="126"/>
      <c r="AC3" s="126"/>
      <c r="AD3" s="126"/>
      <c r="AE3" s="126"/>
      <c r="AF3" s="127" t="s">
        <v>92</v>
      </c>
      <c r="AG3" s="123"/>
      <c r="AH3" s="124"/>
    </row>
    <row r="4" spans="1:35" s="116" customFormat="1" ht="19.5" x14ac:dyDescent="0.3">
      <c r="AA4" s="128"/>
      <c r="AB4" s="129"/>
      <c r="AC4" s="129"/>
      <c r="AD4" s="129"/>
      <c r="AE4" s="130" t="s">
        <v>51</v>
      </c>
      <c r="AF4" s="131">
        <f>SUM(AE9:AE938)</f>
        <v>0</v>
      </c>
      <c r="AG4" s="123"/>
      <c r="AH4" s="124"/>
    </row>
    <row r="5" spans="1:35" s="116" customFormat="1" ht="19.5" x14ac:dyDescent="0.3">
      <c r="AA5" s="128"/>
      <c r="AB5" s="129"/>
      <c r="AC5" s="129"/>
      <c r="AD5" s="129"/>
      <c r="AE5" s="130" t="s">
        <v>93</v>
      </c>
      <c r="AF5" s="132">
        <f>SUM(AG9:AG938)</f>
        <v>0</v>
      </c>
      <c r="AG5" s="123"/>
      <c r="AH5" s="124"/>
    </row>
    <row r="6" spans="1:35" s="116" customFormat="1" ht="20.25" thickBot="1" x14ac:dyDescent="0.35">
      <c r="AA6" s="128"/>
      <c r="AB6" s="129"/>
      <c r="AC6" s="129"/>
      <c r="AD6" s="129"/>
      <c r="AE6" s="130" t="s">
        <v>52</v>
      </c>
      <c r="AF6" s="133">
        <f>SUM(AH9:AH938)</f>
        <v>0</v>
      </c>
      <c r="AG6" s="123"/>
      <c r="AH6" s="124"/>
    </row>
    <row r="7" spans="1:35" s="116" customFormat="1" ht="18" thickTop="1" thickBot="1" x14ac:dyDescent="0.35">
      <c r="AA7" s="134"/>
      <c r="AB7" s="135"/>
      <c r="AC7" s="135"/>
      <c r="AD7" s="135"/>
      <c r="AE7" s="135"/>
      <c r="AF7" s="135"/>
      <c r="AG7" s="135"/>
      <c r="AH7" s="136"/>
    </row>
    <row r="8" spans="1:35" s="116" customFormat="1" ht="17.25" thickBot="1" x14ac:dyDescent="0.35">
      <c r="AA8" s="137" t="s">
        <v>94</v>
      </c>
      <c r="AB8" s="138">
        <f t="shared" ref="AB8:AH8" si="0">SUBTOTAL(9,AB10:AB939)</f>
        <v>0</v>
      </c>
      <c r="AC8" s="138">
        <f t="shared" si="0"/>
        <v>0</v>
      </c>
      <c r="AD8" s="138">
        <f t="shared" si="0"/>
        <v>0</v>
      </c>
      <c r="AE8" s="138">
        <f t="shared" si="0"/>
        <v>0</v>
      </c>
      <c r="AF8" s="138">
        <f t="shared" si="0"/>
        <v>0</v>
      </c>
      <c r="AG8" s="138">
        <f t="shared" si="0"/>
        <v>0</v>
      </c>
      <c r="AH8" s="139">
        <f t="shared" si="0"/>
        <v>0</v>
      </c>
    </row>
    <row r="9" spans="1:35" ht="120" x14ac:dyDescent="0.3">
      <c r="A9" s="140" t="s">
        <v>45</v>
      </c>
      <c r="B9" s="140" t="s">
        <v>44</v>
      </c>
      <c r="C9" s="140" t="s">
        <v>95</v>
      </c>
      <c r="D9" s="140" t="s">
        <v>43</v>
      </c>
      <c r="E9" s="140" t="s">
        <v>42</v>
      </c>
      <c r="F9" s="140" t="s">
        <v>96</v>
      </c>
      <c r="G9" s="140" t="s">
        <v>97</v>
      </c>
      <c r="H9" s="140" t="s">
        <v>98</v>
      </c>
      <c r="I9" s="140" t="s">
        <v>99</v>
      </c>
      <c r="J9" s="140" t="s">
        <v>100</v>
      </c>
      <c r="K9" s="140" t="s">
        <v>101</v>
      </c>
      <c r="L9" s="140" t="s">
        <v>102</v>
      </c>
      <c r="M9" s="140" t="s">
        <v>41</v>
      </c>
      <c r="N9" s="140" t="s">
        <v>103</v>
      </c>
      <c r="O9" s="140" t="s">
        <v>104</v>
      </c>
      <c r="P9" s="140" t="s">
        <v>105</v>
      </c>
      <c r="Q9" s="140" t="s">
        <v>106</v>
      </c>
      <c r="R9" s="140" t="s">
        <v>107</v>
      </c>
      <c r="S9" s="140" t="s">
        <v>108</v>
      </c>
      <c r="T9" s="140" t="s">
        <v>109</v>
      </c>
      <c r="U9" s="140" t="s">
        <v>110</v>
      </c>
      <c r="V9" s="140" t="s">
        <v>111</v>
      </c>
      <c r="W9" s="140" t="s">
        <v>40</v>
      </c>
      <c r="X9" s="140" t="s">
        <v>112</v>
      </c>
      <c r="Y9" s="140" t="s">
        <v>113</v>
      </c>
      <c r="Z9" s="140" t="s">
        <v>114</v>
      </c>
      <c r="AA9" s="141" t="s">
        <v>39</v>
      </c>
      <c r="AB9" s="141" t="s">
        <v>38</v>
      </c>
      <c r="AC9" s="141" t="s">
        <v>49</v>
      </c>
      <c r="AD9" s="141" t="s">
        <v>50</v>
      </c>
      <c r="AE9" s="142" t="s">
        <v>51</v>
      </c>
      <c r="AF9" s="141" t="s">
        <v>115</v>
      </c>
      <c r="AG9" s="143" t="s">
        <v>93</v>
      </c>
      <c r="AH9" s="144" t="s">
        <v>52</v>
      </c>
      <c r="AI9" s="140" t="s">
        <v>116</v>
      </c>
    </row>
    <row r="10" spans="1:35" x14ac:dyDescent="0.3">
      <c r="A10" s="146"/>
      <c r="B10" s="147"/>
      <c r="C10" s="147"/>
      <c r="D10" s="146"/>
      <c r="E10" s="147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8"/>
      <c r="W10" s="149"/>
      <c r="X10" s="146"/>
      <c r="Y10" s="146"/>
      <c r="Z10" s="146"/>
      <c r="AA10" s="148"/>
      <c r="AB10" s="150"/>
      <c r="AC10" s="150"/>
      <c r="AD10" s="150"/>
      <c r="AE10" s="151"/>
      <c r="AF10" s="150"/>
      <c r="AG10" s="152"/>
      <c r="AH10" s="153"/>
      <c r="AI10" s="146"/>
    </row>
    <row r="11" spans="1:35" x14ac:dyDescent="0.3">
      <c r="A11" s="146"/>
      <c r="B11" s="147"/>
      <c r="C11" s="147"/>
      <c r="D11" s="146"/>
      <c r="E11" s="147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8"/>
      <c r="W11" s="149"/>
      <c r="X11" s="146"/>
      <c r="Y11" s="146"/>
      <c r="Z11" s="146"/>
      <c r="AA11" s="148"/>
      <c r="AB11" s="150"/>
      <c r="AC11" s="150"/>
      <c r="AD11" s="150"/>
      <c r="AE11" s="151"/>
      <c r="AF11" s="150"/>
      <c r="AG11" s="152"/>
      <c r="AH11" s="153"/>
      <c r="AI11" s="146"/>
    </row>
    <row r="12" spans="1:35" x14ac:dyDescent="0.3">
      <c r="A12" s="146"/>
      <c r="B12" s="147"/>
      <c r="C12" s="147"/>
      <c r="D12" s="146"/>
      <c r="E12" s="147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8"/>
      <c r="W12" s="149"/>
      <c r="X12" s="146"/>
      <c r="Y12" s="146"/>
      <c r="Z12" s="146"/>
      <c r="AA12" s="148"/>
      <c r="AB12" s="150"/>
      <c r="AC12" s="150"/>
      <c r="AD12" s="150"/>
      <c r="AE12" s="151"/>
      <c r="AF12" s="150"/>
      <c r="AG12" s="152"/>
      <c r="AH12" s="153"/>
      <c r="AI12" s="146"/>
    </row>
    <row r="13" spans="1:35" x14ac:dyDescent="0.3">
      <c r="A13" s="146"/>
      <c r="B13" s="147"/>
      <c r="C13" s="147"/>
      <c r="D13" s="146"/>
      <c r="E13" s="147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8"/>
      <c r="W13" s="149"/>
      <c r="X13" s="146"/>
      <c r="Y13" s="146"/>
      <c r="Z13" s="146"/>
      <c r="AA13" s="148"/>
      <c r="AB13" s="150"/>
      <c r="AC13" s="150"/>
      <c r="AD13" s="150"/>
      <c r="AE13" s="151"/>
      <c r="AF13" s="150"/>
      <c r="AG13" s="152"/>
      <c r="AH13" s="153"/>
      <c r="AI13" s="146"/>
    </row>
    <row r="14" spans="1:35" x14ac:dyDescent="0.3">
      <c r="A14" s="146"/>
      <c r="B14" s="147"/>
      <c r="C14" s="147"/>
      <c r="D14" s="146"/>
      <c r="E14" s="147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8"/>
      <c r="W14" s="149"/>
      <c r="X14" s="146"/>
      <c r="Y14" s="146"/>
      <c r="Z14" s="146"/>
      <c r="AA14" s="148"/>
      <c r="AB14" s="150"/>
      <c r="AC14" s="150"/>
      <c r="AD14" s="150"/>
      <c r="AE14" s="151"/>
      <c r="AF14" s="150"/>
      <c r="AG14" s="152"/>
      <c r="AH14" s="153"/>
      <c r="AI14" s="146"/>
    </row>
    <row r="15" spans="1:35" x14ac:dyDescent="0.3">
      <c r="A15" s="146"/>
      <c r="B15" s="147"/>
      <c r="C15" s="147"/>
      <c r="D15" s="146"/>
      <c r="E15" s="147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8"/>
      <c r="W15" s="149"/>
      <c r="X15" s="146"/>
      <c r="Y15" s="146"/>
      <c r="Z15" s="146"/>
      <c r="AA15" s="148"/>
      <c r="AB15" s="150"/>
      <c r="AC15" s="150"/>
      <c r="AD15" s="150"/>
      <c r="AE15" s="151"/>
      <c r="AF15" s="150"/>
      <c r="AG15" s="152"/>
      <c r="AH15" s="153"/>
      <c r="AI15" s="146"/>
    </row>
    <row r="16" spans="1:35" x14ac:dyDescent="0.3">
      <c r="A16" s="146"/>
      <c r="B16" s="147"/>
      <c r="C16" s="147"/>
      <c r="D16" s="146"/>
      <c r="E16" s="147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8"/>
      <c r="W16" s="149"/>
      <c r="X16" s="146"/>
      <c r="Y16" s="146"/>
      <c r="Z16" s="146"/>
      <c r="AA16" s="148"/>
      <c r="AB16" s="150"/>
      <c r="AC16" s="150"/>
      <c r="AD16" s="150"/>
      <c r="AE16" s="151"/>
      <c r="AF16" s="150"/>
      <c r="AG16" s="152"/>
      <c r="AH16" s="153"/>
      <c r="AI16" s="146"/>
    </row>
    <row r="17" spans="1:35" x14ac:dyDescent="0.3">
      <c r="A17" s="146"/>
      <c r="B17" s="147"/>
      <c r="C17" s="147"/>
      <c r="D17" s="146"/>
      <c r="E17" s="147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8"/>
      <c r="W17" s="149"/>
      <c r="X17" s="146"/>
      <c r="Y17" s="146"/>
      <c r="Z17" s="146"/>
      <c r="AA17" s="148"/>
      <c r="AB17" s="150"/>
      <c r="AC17" s="150"/>
      <c r="AD17" s="150"/>
      <c r="AE17" s="151"/>
      <c r="AF17" s="150"/>
      <c r="AG17" s="152"/>
      <c r="AH17" s="153"/>
      <c r="AI17" s="146"/>
    </row>
  </sheetData>
  <autoFilter ref="A9:AH17" xr:uid="{00000000-0009-0000-0000-000000000000}"/>
  <pageMargins left="0.7" right="0.7" top="0.75" bottom="0.75" header="0.3" footer="0.3"/>
  <pageSetup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Summary</vt:lpstr>
      <vt:lpstr>Rate Calculations</vt:lpstr>
      <vt:lpstr>COGS</vt:lpstr>
      <vt:lpstr>S&amp;W</vt:lpstr>
      <vt:lpstr>Assets</vt:lpstr>
      <vt:lpstr>Assets!Print_Titles</vt:lpstr>
    </vt:vector>
  </TitlesOfParts>
  <Company>Cornell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Jay Hull</dc:creator>
  <cp:lastModifiedBy>Jamie Parris</cp:lastModifiedBy>
  <cp:lastPrinted>2018-12-17T16:08:27Z</cp:lastPrinted>
  <dcterms:created xsi:type="dcterms:W3CDTF">2018-09-14T14:13:05Z</dcterms:created>
  <dcterms:modified xsi:type="dcterms:W3CDTF">2020-01-07T16:16:21Z</dcterms:modified>
</cp:coreProperties>
</file>